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Y:\IzvestaiPlanskiDokumenti\Indikatori\NacionalniIndikatori\2024\11 Energija\CSI 030\"/>
    </mc:Choice>
  </mc:AlternateContent>
  <xr:revisionPtr revIDLastSave="0" documentId="13_ncr:1_{BBC72EAC-3DC3-4028-981E-1F9597D2744F}" xr6:coauthVersionLast="47" xr6:coauthVersionMax="47" xr10:uidLastSave="{00000000-0000-0000-0000-000000000000}"/>
  <bookViews>
    <workbookView xWindow="-120" yWindow="0" windowWidth="19440" windowHeight="21000" activeTab="1" xr2:uid="{00000000-000D-0000-FFFF-FFFF00000000}"/>
  </bookViews>
  <sheets>
    <sheet name="INFO" sheetId="8" r:id="rId1"/>
    <sheet name="Потрошувачка ОИЕ" sheetId="7" r:id="rId2"/>
    <sheet name="Удел по енергенс" sheetId="9" r:id="rId3"/>
  </sheets>
  <definedNames>
    <definedName name="__xlchart.v1.0" hidden="1">'Потрошувачка ОИЕ'!$D$22:$X$22</definedName>
    <definedName name="__xlchart.v1.1" hidden="1">'Потрошувачка ОИЕ'!$D$3:$X$3</definedName>
  </definedNames>
  <calcPr calcId="191029"/>
  <customWorkbookViews>
    <customWorkbookView name="Fe Sanchis_Moreno - Personal View" guid="{8925193B-C853-4D01-B936-2E82B771FA45}" mergeInterval="0" personalView="1" maximized="1" windowWidth="1916" windowHeight="855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9" l="1"/>
  <c r="E5" i="9"/>
  <c r="E6" i="9"/>
  <c r="E7" i="9"/>
  <c r="E8" i="9"/>
  <c r="E9" i="9"/>
  <c r="E3" i="9"/>
  <c r="C10" i="9"/>
  <c r="D3" i="9" s="1"/>
  <c r="Z5" i="7"/>
  <c r="AA6" i="7"/>
  <c r="AA10" i="7"/>
  <c r="AA12" i="7"/>
  <c r="AA14" i="7"/>
  <c r="AA16" i="7"/>
  <c r="AA18" i="7"/>
  <c r="AA8" i="7"/>
  <c r="W24" i="7"/>
  <c r="X24" i="7"/>
  <c r="AA22" i="7"/>
  <c r="AB21" i="7"/>
  <c r="AA21" i="7"/>
  <c r="Y7" i="7"/>
  <c r="Z7" i="7"/>
  <c r="Y9" i="7"/>
  <c r="Z9" i="7"/>
  <c r="Y11" i="7"/>
  <c r="Z11" i="7"/>
  <c r="Y13" i="7"/>
  <c r="Z13" i="7"/>
  <c r="Y15" i="7"/>
  <c r="Z15" i="7"/>
  <c r="Y17" i="7"/>
  <c r="Z17" i="7"/>
  <c r="Y19" i="7"/>
  <c r="Z19" i="7"/>
  <c r="Y21" i="7"/>
  <c r="Y22" i="7" s="1"/>
  <c r="Z21" i="7"/>
  <c r="Z22" i="7" s="1"/>
  <c r="D8" i="9" l="1"/>
  <c r="D7" i="9"/>
  <c r="D6" i="9"/>
  <c r="D5" i="9"/>
  <c r="D4" i="9"/>
  <c r="D9" i="9"/>
  <c r="X21" i="7"/>
  <c r="X22" i="7" s="1"/>
  <c r="X19" i="7"/>
  <c r="X17" i="7"/>
  <c r="X15" i="7"/>
  <c r="X13" i="7"/>
  <c r="X11" i="7"/>
  <c r="X9" i="7"/>
  <c r="X7" i="7"/>
  <c r="W21" i="7"/>
  <c r="W19" i="7"/>
  <c r="W17" i="7"/>
  <c r="W15" i="7"/>
  <c r="W13" i="7"/>
  <c r="W11" i="7"/>
  <c r="W9" i="7"/>
  <c r="W7" i="7"/>
  <c r="V21" i="7"/>
  <c r="V22" i="7" s="1"/>
  <c r="V19" i="7"/>
  <c r="V17" i="7"/>
  <c r="V15" i="7"/>
  <c r="V13" i="7"/>
  <c r="V11" i="7"/>
  <c r="V9" i="7"/>
  <c r="V7" i="7"/>
  <c r="U21" i="7"/>
  <c r="U22" i="7" s="1"/>
  <c r="U19" i="7"/>
  <c r="U17" i="7"/>
  <c r="U15" i="7"/>
  <c r="U13" i="7"/>
  <c r="U11" i="7"/>
  <c r="U9" i="7"/>
  <c r="U7" i="7"/>
  <c r="T21" i="7"/>
  <c r="T22" i="7" s="1"/>
  <c r="S21" i="7"/>
  <c r="S22" i="7" s="1"/>
  <c r="T19" i="7"/>
  <c r="S19" i="7"/>
  <c r="T17" i="7"/>
  <c r="S17" i="7"/>
  <c r="T15" i="7"/>
  <c r="S15" i="7"/>
  <c r="T13" i="7"/>
  <c r="S13" i="7"/>
  <c r="T11" i="7"/>
  <c r="S11" i="7"/>
  <c r="T9" i="7"/>
  <c r="S9" i="7"/>
  <c r="T7" i="7"/>
  <c r="S7" i="7"/>
  <c r="D7" i="7"/>
  <c r="E7" i="7"/>
  <c r="F7" i="7"/>
  <c r="G7" i="7"/>
  <c r="H7" i="7"/>
  <c r="I7" i="7"/>
  <c r="J7" i="7"/>
  <c r="K7" i="7"/>
  <c r="L7" i="7"/>
  <c r="M7" i="7"/>
  <c r="N7" i="7"/>
  <c r="O7" i="7"/>
  <c r="P7" i="7"/>
  <c r="Q7" i="7"/>
  <c r="R7" i="7"/>
  <c r="D9" i="7"/>
  <c r="E9" i="7"/>
  <c r="F9" i="7"/>
  <c r="G9" i="7"/>
  <c r="H9" i="7"/>
  <c r="I9" i="7"/>
  <c r="J9" i="7"/>
  <c r="K9" i="7"/>
  <c r="L9" i="7"/>
  <c r="M9" i="7"/>
  <c r="N9" i="7"/>
  <c r="O9" i="7"/>
  <c r="P9" i="7"/>
  <c r="Q9" i="7"/>
  <c r="R9" i="7"/>
  <c r="D11" i="7"/>
  <c r="E11" i="7"/>
  <c r="F11" i="7"/>
  <c r="G11" i="7"/>
  <c r="H11" i="7"/>
  <c r="I11" i="7"/>
  <c r="J11" i="7"/>
  <c r="K11" i="7"/>
  <c r="L11" i="7"/>
  <c r="M11" i="7"/>
  <c r="N11" i="7"/>
  <c r="O11" i="7"/>
  <c r="P11" i="7"/>
  <c r="Q11" i="7"/>
  <c r="R11" i="7"/>
  <c r="D13" i="7"/>
  <c r="E13" i="7"/>
  <c r="F13" i="7"/>
  <c r="G13" i="7"/>
  <c r="H13" i="7"/>
  <c r="I13" i="7"/>
  <c r="J13" i="7"/>
  <c r="K13" i="7"/>
  <c r="L13" i="7"/>
  <c r="M13" i="7"/>
  <c r="N13" i="7"/>
  <c r="O13" i="7"/>
  <c r="P13" i="7"/>
  <c r="Q13" i="7"/>
  <c r="R13" i="7"/>
  <c r="D15" i="7"/>
  <c r="E15" i="7"/>
  <c r="F15" i="7"/>
  <c r="G15" i="7"/>
  <c r="H15" i="7"/>
  <c r="I15" i="7"/>
  <c r="J15" i="7"/>
  <c r="K15" i="7"/>
  <c r="L15" i="7"/>
  <c r="M15" i="7"/>
  <c r="N15" i="7"/>
  <c r="O15" i="7"/>
  <c r="P15" i="7"/>
  <c r="Q15" i="7"/>
  <c r="R15" i="7"/>
  <c r="D17" i="7"/>
  <c r="E17" i="7"/>
  <c r="F17" i="7"/>
  <c r="G17" i="7"/>
  <c r="H17" i="7"/>
  <c r="I17" i="7"/>
  <c r="J17" i="7"/>
  <c r="K17" i="7"/>
  <c r="L17" i="7"/>
  <c r="M17" i="7"/>
  <c r="N17" i="7"/>
  <c r="O17" i="7"/>
  <c r="P17" i="7"/>
  <c r="Q17" i="7"/>
  <c r="R17" i="7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D21" i="7"/>
  <c r="D22" i="7" s="1"/>
  <c r="E21" i="7"/>
  <c r="E22" i="7"/>
  <c r="F21" i="7"/>
  <c r="F22" i="7" s="1"/>
  <c r="G21" i="7"/>
  <c r="G22" i="7" s="1"/>
  <c r="H21" i="7"/>
  <c r="H22" i="7" s="1"/>
  <c r="I21" i="7"/>
  <c r="I22" i="7" s="1"/>
  <c r="J21" i="7"/>
  <c r="K21" i="7"/>
  <c r="K22" i="7" s="1"/>
  <c r="L21" i="7"/>
  <c r="L22" i="7" s="1"/>
  <c r="M21" i="7"/>
  <c r="M22" i="7"/>
  <c r="N21" i="7"/>
  <c r="N22" i="7" s="1"/>
  <c r="O21" i="7"/>
  <c r="O22" i="7" s="1"/>
  <c r="P21" i="7"/>
  <c r="P22" i="7" s="1"/>
  <c r="Q21" i="7"/>
  <c r="Q22" i="7" s="1"/>
  <c r="R21" i="7"/>
  <c r="R22" i="7" s="1"/>
  <c r="J24" i="7" l="1"/>
  <c r="F24" i="7"/>
  <c r="D26" i="7"/>
  <c r="K24" i="7"/>
  <c r="J22" i="7"/>
  <c r="D25" i="7" s="1"/>
  <c r="N24" i="7"/>
  <c r="W22" i="7"/>
  <c r="D23" i="7"/>
  <c r="D23" i="7" a="1"/>
  <c r="F23" i="7"/>
  <c r="F23" i="7" a="1"/>
  <c r="N23" i="7"/>
  <c r="N23" i="7" a="1"/>
  <c r="H23" i="7"/>
  <c r="H23" i="7" a="1"/>
  <c r="Q23" i="7"/>
  <c r="Q23" i="7" a="1"/>
  <c r="G23" i="7"/>
  <c r="G23" i="7" a="1"/>
  <c r="I23" i="7"/>
  <c r="I23" i="7" a="1"/>
  <c r="E23" i="7"/>
  <c r="E23" i="7" a="1"/>
  <c r="O23" i="7"/>
  <c r="O23" i="7" a="1"/>
  <c r="K23" i="7"/>
  <c r="K23" i="7" a="1"/>
  <c r="M23" i="7"/>
  <c r="M23" i="7" a="1"/>
  <c r="L23" i="7"/>
  <c r="L23" i="7" a="1"/>
  <c r="P23" i="7"/>
  <c r="P23" i="7" a="1"/>
  <c r="J23" i="7"/>
  <c r="J23" i="7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DefaultAppPool</author>
  </authors>
  <commentList>
    <comment ref="AF2" authorId="0" shapeId="0" xr:uid="{FE21CDE5-BDBA-4494-BABE-DA8D36F52D4C}">
      <text>
        <r>
          <rPr>
            <sz val="9"/>
            <color rgb="FF000000"/>
            <rFont val="Tahoma"/>
            <family val="2"/>
          </rPr>
          <t xml:space="preserve">Дефинитивни податоци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<sst xmlns="http://schemas.openxmlformats.org/spreadsheetml/2006/main" count="121" uniqueCount="85">
  <si>
    <t>%</t>
  </si>
  <si>
    <t>ktoe</t>
  </si>
  <si>
    <t>единица</t>
  </si>
  <si>
    <t>од кое</t>
  </si>
  <si>
    <t>Соларна енергија</t>
  </si>
  <si>
    <t>Вкупно обновлива енергија</t>
  </si>
  <si>
    <t>Основни информации за документот</t>
  </si>
  <si>
    <t>Име на индикатор</t>
  </si>
  <si>
    <t>Број на индикатор</t>
  </si>
  <si>
    <t>Област</t>
  </si>
  <si>
    <t>Година на публикување</t>
  </si>
  <si>
    <t>Формат на документот</t>
  </si>
  <si>
    <t>xlsx</t>
  </si>
  <si>
    <t>Временска серија</t>
  </si>
  <si>
    <t>SOP (Standard operating procedure)</t>
  </si>
  <si>
    <t>нема</t>
  </si>
  <si>
    <t>Статус на ажурирање</t>
  </si>
  <si>
    <t>Оргинално име на документот</t>
  </si>
  <si>
    <t>Подготвено од</t>
  </si>
  <si>
    <t>Катерина Николовска</t>
  </si>
  <si>
    <t>Подготвено на</t>
  </si>
  <si>
    <t>Име на документот</t>
  </si>
  <si>
    <t>Ажурирано од</t>
  </si>
  <si>
    <t>Статус</t>
  </si>
  <si>
    <t>Завршено</t>
  </si>
  <si>
    <t>Последна промена</t>
  </si>
  <si>
    <t>Претходни верзии</t>
  </si>
  <si>
    <t>Извор на податоци</t>
  </si>
  <si>
    <t>Линк до основни документи:</t>
  </si>
  <si>
    <t>Содржина на документот</t>
  </si>
  <si>
    <t>Worksheet</t>
  </si>
  <si>
    <t>Вид</t>
  </si>
  <si>
    <t>Опис</t>
  </si>
  <si>
    <t>Енергија</t>
  </si>
  <si>
    <t>Energija 2008</t>
  </si>
  <si>
    <t>В1  - Energija 2008</t>
  </si>
  <si>
    <t>Потрошувачка на обновлива енергија</t>
  </si>
  <si>
    <t>МК НИ 030</t>
  </si>
  <si>
    <t>В2 - CSI 030 2010 MK</t>
  </si>
  <si>
    <t>В3 - CSI 030 2012 MK</t>
  </si>
  <si>
    <t>В4 - CSI 030 2014 MK</t>
  </si>
  <si>
    <t>http://makstat.stat.gov.mk/PXWeb/pxweb/mk/MakStat/MakStat__Energija__EnergetBilansi/175_Ene_Mk_EnBilt_mk.px/?rxid=2db4da93-1a23-4450-a666-876e120a3db4</t>
  </si>
  <si>
    <t xml:space="preserve">Државен завод за статистика </t>
  </si>
  <si>
    <t xml:space="preserve">Source of data: State statiscal office </t>
  </si>
  <si>
    <t>2022*</t>
  </si>
  <si>
    <t>2022</t>
  </si>
  <si>
    <t>Природен гас</t>
  </si>
  <si>
    <t>Огревно дрво</t>
  </si>
  <si>
    <t>Хидро електрична енергија</t>
  </si>
  <si>
    <t>Соларна електрична енергија</t>
  </si>
  <si>
    <t>Соларна топлинска енергија</t>
  </si>
  <si>
    <t>Биогас</t>
  </si>
  <si>
    <t>Биодизел</t>
  </si>
  <si>
    <t>Топлинска енергија</t>
  </si>
  <si>
    <t>Вкупно потребна енергија</t>
  </si>
  <si>
    <t>-</t>
  </si>
  <si>
    <t>Хидроелектична енергија</t>
  </si>
  <si>
    <t>Биомаса</t>
  </si>
  <si>
    <t>Ветерна енергија</t>
  </si>
  <si>
    <t>Геотермална енергија</t>
  </si>
  <si>
    <t>Вкупна потрошувачка на обновлива енергија</t>
  </si>
  <si>
    <t>Податоци за Потрошувачка на обновлива енергија од МАКСТАТ база</t>
  </si>
  <si>
    <t>https://makstat.stat.gov.mk/PXWeb/pxweb/mk/MakStat/MakStat__Energija__EnergetBilansi/200_Ene_Mk_vk_balanc_mk.px/?rxid=46ee0f64-2992-4b45-a2d9-cb4e5f7ec5ef</t>
  </si>
  <si>
    <t>Table 1: Потрошувачка на обновлива енергија</t>
  </si>
  <si>
    <t>В5 - CSI 030 2016 MK</t>
  </si>
  <si>
    <t>Вкупно</t>
  </si>
  <si>
    <t>Вид ОИЕ</t>
  </si>
  <si>
    <t>кое</t>
  </si>
  <si>
    <t>Удел</t>
  </si>
  <si>
    <r>
      <t>2000-</t>
    </r>
    <r>
      <rPr>
        <b/>
        <sz val="11"/>
        <rFont val="Calibri"/>
        <family val="2"/>
        <charset val="204"/>
      </rPr>
      <t>2022</t>
    </r>
  </si>
  <si>
    <t>Потрошувачка на ОИЕ</t>
  </si>
  <si>
    <t>Удел по енергенс</t>
  </si>
  <si>
    <t>Слика 1. Учество на обновливата енергија во вкупно потребната енергија по видови енергенти (%) за периодот 2000 – 2022 година</t>
  </si>
  <si>
    <t xml:space="preserve">Слика 3 Удел на ОИЕ во вкупна потрошувачка на ОИЕ за 2022 година
</t>
  </si>
  <si>
    <t>Внесени се податоци за ОИЕ  и пресметани се удели во вкупно потребна енергија за 2021 и 2022 година</t>
  </si>
  <si>
    <t>* Претходни податоци</t>
  </si>
  <si>
    <t>В6 - CSI 030 2018 MK</t>
  </si>
  <si>
    <t>В7 - CSI 030 2020 MK</t>
  </si>
  <si>
    <t>В8 - CSI 030 2022 MK</t>
  </si>
  <si>
    <t>Податоци за ОИЕ и пресметани удели</t>
  </si>
  <si>
    <t>Внесени се податоци за 2022 година и пресметни удел во вкупни ОИЕ</t>
  </si>
  <si>
    <t>*)Последното ажурирање на индикаторот е направено од надворешен експерт</t>
  </si>
  <si>
    <t>*</t>
  </si>
  <si>
    <t>CSI 030 2024 MK</t>
  </si>
  <si>
    <t>Слика 2. Вкупно учество на обновливата енергија во вкупно потребната енергија (%) по години во периодот 2000 – 2022 година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</si>
</sst>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0.0%"/>
    <numFmt numFmtId="165" formatCode="0.000%"/>
    <numFmt numFmtId="166" formatCode="0.000"/>
    <numFmt numFmtId="167" formatCode="0.0000%"/>
    <numFmt numFmtId="168" formatCode="0.000000"/>
    <numFmt numFmtId="169" formatCode="0.000000000000000%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238"/>
    </font>
    <font>
      <b/>
      <sz val="12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u/>
      <sz val="10"/>
      <name val="Calibri"/>
      <family val="2"/>
      <charset val="238"/>
    </font>
    <font>
      <b/>
      <sz val="14"/>
      <name val="Calibri"/>
      <family val="2"/>
      <charset val="238"/>
    </font>
    <font>
      <i/>
      <sz val="10"/>
      <name val="Calibri"/>
      <family val="2"/>
      <charset val="238"/>
    </font>
    <font>
      <sz val="12"/>
      <name val="Calibri"/>
      <family val="2"/>
      <charset val="238"/>
    </font>
    <font>
      <i/>
      <sz val="12"/>
      <name val="Calibri"/>
      <family val="2"/>
      <charset val="238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1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38"/>
      <scheme val="minor"/>
    </font>
    <font>
      <b/>
      <sz val="11"/>
      <color rgb="FF000000"/>
      <name val="Calibri"/>
      <family val="2"/>
    </font>
    <font>
      <sz val="9"/>
      <color rgb="FF000000"/>
      <name val="Tahoma"/>
      <family val="2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8">
    <xf numFmtId="0" fontId="0" fillId="0" borderId="0"/>
    <xf numFmtId="0" fontId="15" fillId="2" borderId="0" applyNumberFormat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6" fillId="0" borderId="0" applyNumberFormat="0" applyBorder="0" applyAlignment="0"/>
    <xf numFmtId="9" fontId="4" fillId="0" borderId="0" applyFont="0" applyFill="0" applyBorder="0" applyAlignment="0" applyProtection="0"/>
    <xf numFmtId="0" fontId="11" fillId="0" borderId="0"/>
    <xf numFmtId="0" fontId="16" fillId="0" borderId="0" applyBorder="0"/>
  </cellStyleXfs>
  <cellXfs count="105">
    <xf numFmtId="0" fontId="0" fillId="0" borderId="0" xfId="0"/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5" fillId="0" borderId="2" xfId="0" applyFont="1" applyBorder="1"/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64" fontId="3" fillId="0" borderId="4" xfId="5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justify"/>
    </xf>
    <xf numFmtId="165" fontId="9" fillId="0" borderId="4" xfId="0" applyNumberFormat="1" applyFont="1" applyBorder="1" applyAlignment="1">
      <alignment horizontal="center" vertical="center" wrapText="1"/>
    </xf>
    <xf numFmtId="167" fontId="9" fillId="0" borderId="4" xfId="0" applyNumberFormat="1" applyFont="1" applyBorder="1" applyAlignment="1">
      <alignment horizontal="center" vertical="center" wrapText="1"/>
    </xf>
    <xf numFmtId="0" fontId="14" fillId="0" borderId="0" xfId="3"/>
    <xf numFmtId="0" fontId="17" fillId="3" borderId="5" xfId="6" applyFont="1" applyFill="1" applyBorder="1" applyAlignment="1">
      <alignment vertical="center"/>
    </xf>
    <xf numFmtId="0" fontId="17" fillId="0" borderId="6" xfId="6" applyFont="1" applyBorder="1" applyAlignment="1" applyProtection="1">
      <alignment horizontal="left" vertical="center"/>
      <protection locked="0"/>
    </xf>
    <xf numFmtId="0" fontId="17" fillId="0" borderId="7" xfId="6" applyFont="1" applyBorder="1" applyAlignment="1">
      <alignment vertical="center"/>
    </xf>
    <xf numFmtId="0" fontId="18" fillId="0" borderId="6" xfId="6" applyFont="1" applyBorder="1" applyAlignment="1" applyProtection="1">
      <alignment horizontal="left" vertical="center"/>
      <protection locked="0"/>
    </xf>
    <xf numFmtId="0" fontId="17" fillId="4" borderId="6" xfId="6" applyFont="1" applyFill="1" applyBorder="1" applyAlignment="1" applyProtection="1">
      <alignment horizontal="left" vertical="center"/>
      <protection locked="0"/>
    </xf>
    <xf numFmtId="0" fontId="17" fillId="0" borderId="8" xfId="6" applyFont="1" applyBorder="1" applyAlignment="1" applyProtection="1">
      <alignment horizontal="left" vertical="center"/>
      <protection locked="0"/>
    </xf>
    <xf numFmtId="0" fontId="17" fillId="3" borderId="9" xfId="6" applyFont="1" applyFill="1" applyBorder="1" applyAlignment="1">
      <alignment vertical="center"/>
    </xf>
    <xf numFmtId="14" fontId="17" fillId="0" borderId="10" xfId="6" applyNumberFormat="1" applyFont="1" applyBorder="1" applyAlignment="1" applyProtection="1">
      <alignment horizontal="left" vertical="center"/>
      <protection locked="0"/>
    </xf>
    <xf numFmtId="0" fontId="17" fillId="0" borderId="11" xfId="6" applyFont="1" applyBorder="1" applyAlignment="1">
      <alignment vertical="center"/>
    </xf>
    <xf numFmtId="0" fontId="17" fillId="3" borderId="12" xfId="6" applyFont="1" applyFill="1" applyBorder="1" applyAlignment="1">
      <alignment vertical="center"/>
    </xf>
    <xf numFmtId="0" fontId="17" fillId="0" borderId="13" xfId="6" applyFont="1" applyBorder="1" applyAlignment="1" applyProtection="1">
      <alignment horizontal="left" vertical="center"/>
      <protection locked="0"/>
    </xf>
    <xf numFmtId="0" fontId="17" fillId="0" borderId="14" xfId="6" applyFont="1" applyBorder="1" applyAlignment="1">
      <alignment vertical="center"/>
    </xf>
    <xf numFmtId="0" fontId="18" fillId="0" borderId="8" xfId="6" applyFont="1" applyBorder="1" applyAlignment="1" applyProtection="1">
      <alignment horizontal="left" vertical="center"/>
      <protection locked="0"/>
    </xf>
    <xf numFmtId="0" fontId="17" fillId="3" borderId="15" xfId="6" applyFont="1" applyFill="1" applyBorder="1" applyAlignment="1">
      <alignment vertical="center"/>
    </xf>
    <xf numFmtId="0" fontId="17" fillId="0" borderId="16" xfId="6" applyFont="1" applyBorder="1" applyAlignment="1">
      <alignment vertical="center"/>
    </xf>
    <xf numFmtId="0" fontId="17" fillId="3" borderId="17" xfId="6" applyFont="1" applyFill="1" applyBorder="1" applyAlignment="1">
      <alignment vertical="center"/>
    </xf>
    <xf numFmtId="0" fontId="17" fillId="3" borderId="18" xfId="6" applyFont="1" applyFill="1" applyBorder="1" applyAlignment="1">
      <alignment vertical="center"/>
    </xf>
    <xf numFmtId="0" fontId="17" fillId="3" borderId="19" xfId="6" applyFont="1" applyFill="1" applyBorder="1" applyAlignment="1">
      <alignment vertical="center"/>
    </xf>
    <xf numFmtId="0" fontId="17" fillId="0" borderId="20" xfId="6" applyFont="1" applyBorder="1" applyAlignment="1">
      <alignment vertical="center"/>
    </xf>
    <xf numFmtId="0" fontId="17" fillId="0" borderId="21" xfId="6" applyFont="1" applyBorder="1" applyAlignment="1">
      <alignment vertical="center"/>
    </xf>
    <xf numFmtId="0" fontId="17" fillId="0" borderId="5" xfId="6" applyFont="1" applyBorder="1" applyAlignment="1">
      <alignment vertical="center"/>
    </xf>
    <xf numFmtId="0" fontId="17" fillId="3" borderId="22" xfId="6" applyFont="1" applyFill="1" applyBorder="1" applyAlignment="1">
      <alignment vertical="center"/>
    </xf>
    <xf numFmtId="0" fontId="17" fillId="3" borderId="23" xfId="6" applyFont="1" applyFill="1" applyBorder="1" applyAlignment="1" applyProtection="1">
      <alignment horizontal="left" vertical="center"/>
      <protection locked="0"/>
    </xf>
    <xf numFmtId="0" fontId="17" fillId="3" borderId="24" xfId="6" applyFont="1" applyFill="1" applyBorder="1" applyAlignment="1">
      <alignment vertical="center"/>
    </xf>
    <xf numFmtId="0" fontId="17" fillId="0" borderId="20" xfId="6" applyFont="1" applyBorder="1" applyAlignment="1" applyProtection="1">
      <alignment horizontal="left" vertical="center"/>
      <protection locked="0"/>
    </xf>
    <xf numFmtId="14" fontId="19" fillId="0" borderId="6" xfId="6" applyNumberFormat="1" applyFont="1" applyBorder="1" applyAlignment="1" applyProtection="1">
      <alignment horizontal="left" vertical="center"/>
      <protection locked="0"/>
    </xf>
    <xf numFmtId="0" fontId="17" fillId="0" borderId="26" xfId="6" applyFont="1" applyBorder="1" applyAlignment="1">
      <alignment vertical="center"/>
    </xf>
    <xf numFmtId="0" fontId="17" fillId="0" borderId="27" xfId="6" applyFont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5" fillId="0" borderId="0" xfId="0" applyFont="1"/>
    <xf numFmtId="164" fontId="5" fillId="0" borderId="0" xfId="0" applyNumberFormat="1" applyFont="1"/>
    <xf numFmtId="0" fontId="5" fillId="0" borderId="0" xfId="4" applyFont="1"/>
    <xf numFmtId="0" fontId="20" fillId="0" borderId="1" xfId="1" applyFont="1" applyFill="1" applyBorder="1" applyAlignment="1">
      <alignment horizontal="left" vertical="center" wrapText="1"/>
    </xf>
    <xf numFmtId="0" fontId="20" fillId="0" borderId="4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 wrapText="1"/>
    </xf>
    <xf numFmtId="166" fontId="20" fillId="0" borderId="4" xfId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justify" vertical="center"/>
    </xf>
    <xf numFmtId="14" fontId="17" fillId="0" borderId="28" xfId="6" applyNumberFormat="1" applyFont="1" applyBorder="1" applyAlignment="1" applyProtection="1">
      <alignment horizontal="left" vertical="center"/>
      <protection locked="0"/>
    </xf>
    <xf numFmtId="0" fontId="17" fillId="0" borderId="21" xfId="6" applyFont="1" applyBorder="1" applyAlignment="1" applyProtection="1">
      <alignment horizontal="left" vertical="center" wrapText="1"/>
      <protection locked="0"/>
    </xf>
    <xf numFmtId="166" fontId="9" fillId="0" borderId="4" xfId="0" applyNumberFormat="1" applyFont="1" applyBorder="1" applyAlignment="1">
      <alignment horizontal="center" vertical="center" wrapText="1"/>
    </xf>
    <xf numFmtId="0" fontId="20" fillId="0" borderId="3" xfId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20" fillId="0" borderId="4" xfId="1" applyNumberFormat="1" applyFont="1" applyFill="1" applyBorder="1" applyAlignment="1">
      <alignment horizontal="center" vertical="center" wrapText="1"/>
    </xf>
    <xf numFmtId="166" fontId="20" fillId="0" borderId="3" xfId="1" applyNumberFormat="1" applyFont="1" applyFill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 wrapText="1"/>
    </xf>
    <xf numFmtId="0" fontId="16" fillId="0" borderId="0" xfId="7"/>
    <xf numFmtId="0" fontId="21" fillId="0" borderId="0" xfId="7" applyFont="1"/>
    <xf numFmtId="168" fontId="16" fillId="0" borderId="0" xfId="7" applyNumberFormat="1"/>
    <xf numFmtId="0" fontId="16" fillId="0" borderId="0" xfId="7" applyAlignment="1">
      <alignment horizontal="right"/>
    </xf>
    <xf numFmtId="0" fontId="21" fillId="0" borderId="0" xfId="0" applyFont="1"/>
    <xf numFmtId="0" fontId="21" fillId="0" borderId="0" xfId="0" applyFont="1" applyAlignment="1">
      <alignment vertical="center"/>
    </xf>
    <xf numFmtId="168" fontId="0" fillId="0" borderId="0" xfId="0" applyNumberFormat="1"/>
    <xf numFmtId="0" fontId="0" fillId="0" borderId="0" xfId="0" applyAlignment="1">
      <alignment horizontal="right"/>
    </xf>
    <xf numFmtId="166" fontId="5" fillId="0" borderId="0" xfId="0" applyNumberFormat="1" applyFont="1"/>
    <xf numFmtId="2" fontId="5" fillId="0" borderId="0" xfId="0" applyNumberFormat="1" applyFont="1"/>
    <xf numFmtId="169" fontId="5" fillId="0" borderId="0" xfId="0" applyNumberFormat="1" applyFont="1"/>
    <xf numFmtId="0" fontId="20" fillId="0" borderId="31" xfId="1" applyFont="1" applyFill="1" applyBorder="1" applyAlignment="1">
      <alignment horizontal="center" vertical="center" wrapText="1"/>
    </xf>
    <xf numFmtId="0" fontId="0" fillId="0" borderId="31" xfId="0" applyBorder="1"/>
    <xf numFmtId="166" fontId="20" fillId="0" borderId="31" xfId="1" applyNumberFormat="1" applyFont="1" applyFill="1" applyBorder="1" applyAlignment="1">
      <alignment horizontal="center" vertical="center" wrapText="1"/>
    </xf>
    <xf numFmtId="0" fontId="10" fillId="0" borderId="31" xfId="0" applyFont="1" applyBorder="1" applyAlignment="1">
      <alignment horizontal="left" vertical="center" wrapText="1"/>
    </xf>
    <xf numFmtId="2" fontId="0" fillId="0" borderId="31" xfId="0" applyNumberFormat="1" applyBorder="1"/>
    <xf numFmtId="0" fontId="1" fillId="0" borderId="0" xfId="3" applyFont="1"/>
    <xf numFmtId="0" fontId="17" fillId="0" borderId="0" xfId="6" applyFont="1" applyAlignment="1" applyProtection="1">
      <alignment horizontal="left" vertical="center"/>
      <protection locked="0"/>
    </xf>
    <xf numFmtId="0" fontId="17" fillId="0" borderId="25" xfId="6" applyFont="1" applyBorder="1" applyAlignment="1" applyProtection="1">
      <alignment horizontal="left" vertical="center"/>
      <protection locked="0"/>
    </xf>
    <xf numFmtId="0" fontId="17" fillId="0" borderId="34" xfId="6" applyFont="1" applyBorder="1" applyAlignment="1" applyProtection="1">
      <alignment horizontal="left" vertical="center"/>
      <protection locked="0"/>
    </xf>
    <xf numFmtId="0" fontId="17" fillId="0" borderId="4" xfId="6" applyFont="1" applyBorder="1" applyAlignment="1" applyProtection="1">
      <alignment horizontal="left" vertical="center"/>
      <protection locked="0"/>
    </xf>
    <xf numFmtId="0" fontId="17" fillId="5" borderId="29" xfId="6" applyFont="1" applyFill="1" applyBorder="1" applyAlignment="1">
      <alignment horizontal="left" vertical="center"/>
    </xf>
    <xf numFmtId="0" fontId="17" fillId="5" borderId="30" xfId="6" applyFont="1" applyFill="1" applyBorder="1" applyAlignment="1">
      <alignment vertical="center"/>
    </xf>
    <xf numFmtId="0" fontId="17" fillId="5" borderId="3" xfId="6" applyFont="1" applyFill="1" applyBorder="1" applyAlignment="1">
      <alignment vertical="center"/>
    </xf>
    <xf numFmtId="0" fontId="17" fillId="3" borderId="9" xfId="6" applyFont="1" applyFill="1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12" fillId="0" borderId="6" xfId="2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vertical="center" wrapText="1"/>
    </xf>
    <xf numFmtId="0" fontId="12" fillId="0" borderId="32" xfId="2" applyBorder="1" applyAlignment="1" applyProtection="1">
      <alignment horizontal="left" vertical="center" wrapText="1"/>
      <protection locked="0"/>
    </xf>
    <xf numFmtId="0" fontId="0" fillId="0" borderId="33" xfId="0" applyBorder="1" applyAlignment="1">
      <alignment vertical="center" wrapText="1"/>
    </xf>
    <xf numFmtId="0" fontId="25" fillId="0" borderId="0" xfId="0" applyFont="1" applyAlignment="1">
      <alignment horizontal="justify" vertical="center" wrapText="1"/>
    </xf>
    <xf numFmtId="0" fontId="24" fillId="0" borderId="0" xfId="0" applyFont="1" applyAlignment="1">
      <alignment wrapText="1"/>
    </xf>
    <xf numFmtId="0" fontId="7" fillId="0" borderId="0" xfId="0" applyFont="1" applyAlignment="1">
      <alignment horizontal="left" vertical="center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0" fontId="0" fillId="0" borderId="0" xfId="0" applyAlignment="1">
      <alignment wrapText="1"/>
    </xf>
  </cellXfs>
  <cellStyles count="8">
    <cellStyle name="Bad" xfId="1" builtinId="27"/>
    <cellStyle name="Hyperlink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7" xr:uid="{B99B5862-E1E5-4DD6-97E5-60BF0A34876C}"/>
    <cellStyle name="Percent" xfId="5" builtinId="5"/>
    <cellStyle name="Standard 2 2" xfId="6" xr:uid="{00000000-0005-0000-0000-000006000000}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</dxf>
  </dxfs>
  <tableStyles count="1" defaultTableStyle="TableStyleMedium9" defaultPivotStyle="PivotStyleLight16">
    <tableStyle name="Styl tabulky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1478259874004305E-2"/>
          <c:y val="4.1947459270293919E-2"/>
          <c:w val="0.92328000984609748"/>
          <c:h val="0.81053628431581193"/>
        </c:manualLayout>
      </c:layout>
      <c:areaChart>
        <c:grouping val="stacked"/>
        <c:varyColors val="0"/>
        <c:ser>
          <c:idx val="1"/>
          <c:order val="0"/>
          <c:tx>
            <c:strRef>
              <c:f>'Потрошувачка ОИЕ'!$B$7</c:f>
              <c:strCache>
                <c:ptCount val="1"/>
                <c:pt idx="0">
                  <c:v>Хидроелектична енергија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cat>
            <c:strRef>
              <c:f>'Потрошувачка ОИЕ'!$D$3:$Z$3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2022*</c:v>
                </c:pt>
              </c:strCache>
            </c:strRef>
          </c:cat>
          <c:val>
            <c:numRef>
              <c:f>'Потрошувачка ОИЕ'!$D$7:$Z$7</c:f>
              <c:numCache>
                <c:formatCode>0.0%</c:formatCode>
                <c:ptCount val="23"/>
                <c:pt idx="0">
                  <c:v>3.6378856906149733E-2</c:v>
                </c:pt>
                <c:pt idx="1">
                  <c:v>2.0103870240027633E-2</c:v>
                </c:pt>
                <c:pt idx="2">
                  <c:v>2.2511216462720109E-2</c:v>
                </c:pt>
                <c:pt idx="3">
                  <c:v>4.3106855409299406E-2</c:v>
                </c:pt>
                <c:pt idx="4">
                  <c:v>4.635272222074089E-2</c:v>
                </c:pt>
                <c:pt idx="5">
                  <c:v>4.399164695623288E-2</c:v>
                </c:pt>
                <c:pt idx="6">
                  <c:v>4.7816034782413593E-2</c:v>
                </c:pt>
                <c:pt idx="7">
                  <c:v>2.8152279284386929E-2</c:v>
                </c:pt>
                <c:pt idx="8">
                  <c:v>2.3745867304641573E-2</c:v>
                </c:pt>
                <c:pt idx="9">
                  <c:v>3.8861896114113476E-2</c:v>
                </c:pt>
                <c:pt idx="10">
                  <c:v>7.2838374436519249E-2</c:v>
                </c:pt>
                <c:pt idx="11">
                  <c:v>3.9239468939318838E-2</c:v>
                </c:pt>
                <c:pt idx="12">
                  <c:v>2.9830415150673729E-2</c:v>
                </c:pt>
                <c:pt idx="13">
                  <c:v>4.894845189327169E-2</c:v>
                </c:pt>
                <c:pt idx="14">
                  <c:v>3.8412539262263908E-2</c:v>
                </c:pt>
                <c:pt idx="15">
                  <c:v>5.9871799808824677E-2</c:v>
                </c:pt>
                <c:pt idx="16">
                  <c:v>6.0590462225179435E-2</c:v>
                </c:pt>
                <c:pt idx="17">
                  <c:v>3.4899561051501951E-2</c:v>
                </c:pt>
                <c:pt idx="18">
                  <c:v>5.9189770975018437E-2</c:v>
                </c:pt>
                <c:pt idx="19">
                  <c:v>3.5312294275016774E-2</c:v>
                </c:pt>
                <c:pt idx="20">
                  <c:v>4.2331186704291472E-2</c:v>
                </c:pt>
                <c:pt idx="21">
                  <c:v>4.6318309986708738E-2</c:v>
                </c:pt>
                <c:pt idx="22">
                  <c:v>4.2106982156230467E-2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5-4265-AF08-1E4687817D2B}"/>
            </c:ext>
          </c:extLst>
        </c:ser>
        <c:ser>
          <c:idx val="0"/>
          <c:order val="1"/>
          <c:tx>
            <c:strRef>
              <c:f>'Потрошувачка ОИЕ'!$B$9</c:f>
              <c:strCache>
                <c:ptCount val="1"/>
                <c:pt idx="0">
                  <c:v>Биомаса</c:v>
                </c:pt>
              </c:strCache>
            </c:strRef>
          </c:tx>
          <c:cat>
            <c:strRef>
              <c:f>'Потрошувачка ОИЕ'!$D$3:$Z$3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2022*</c:v>
                </c:pt>
              </c:strCache>
            </c:strRef>
          </c:cat>
          <c:val>
            <c:numRef>
              <c:f>'Потрошувачка ОИЕ'!$D$9:$Z$9</c:f>
              <c:numCache>
                <c:formatCode>0.0%</c:formatCode>
                <c:ptCount val="23"/>
                <c:pt idx="0">
                  <c:v>7.6846909284906312E-2</c:v>
                </c:pt>
                <c:pt idx="1">
                  <c:v>5.5524834367357986E-2</c:v>
                </c:pt>
                <c:pt idx="2">
                  <c:v>5.0802624186915196E-2</c:v>
                </c:pt>
                <c:pt idx="3">
                  <c:v>6.2406026714449309E-2</c:v>
                </c:pt>
                <c:pt idx="4">
                  <c:v>6.2160344859148162E-2</c:v>
                </c:pt>
                <c:pt idx="5">
                  <c:v>7.0820565758064433E-2</c:v>
                </c:pt>
                <c:pt idx="6">
                  <c:v>6.9749246018773109E-2</c:v>
                </c:pt>
                <c:pt idx="7">
                  <c:v>6.2250553583960561E-2</c:v>
                </c:pt>
                <c:pt idx="8">
                  <c:v>6.3025635756281603E-2</c:v>
                </c:pt>
                <c:pt idx="9">
                  <c:v>6.9715769902667618E-2</c:v>
                </c:pt>
                <c:pt idx="10">
                  <c:v>6.724637278587936E-2</c:v>
                </c:pt>
                <c:pt idx="11">
                  <c:v>6.6348410717680689E-2</c:v>
                </c:pt>
                <c:pt idx="12">
                  <c:v>7.5643088760076305E-2</c:v>
                </c:pt>
                <c:pt idx="13">
                  <c:v>8.0053383161368133E-2</c:v>
                </c:pt>
                <c:pt idx="14">
                  <c:v>8.7031780222719471E-2</c:v>
                </c:pt>
                <c:pt idx="15">
                  <c:v>8.5294484666768727E-2</c:v>
                </c:pt>
                <c:pt idx="16">
                  <c:v>7.2101058609476451E-2</c:v>
                </c:pt>
                <c:pt idx="17">
                  <c:v>8.2888299764711904E-2</c:v>
                </c:pt>
                <c:pt idx="18">
                  <c:v>7.442888280033709E-2</c:v>
                </c:pt>
                <c:pt idx="19">
                  <c:v>7.1571586911116925E-2</c:v>
                </c:pt>
                <c:pt idx="20">
                  <c:v>8.1267043454490692E-2</c:v>
                </c:pt>
                <c:pt idx="21">
                  <c:v>7.8199453577265057E-2</c:v>
                </c:pt>
                <c:pt idx="22">
                  <c:v>7.4382858461855494E-2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85-4265-AF08-1E4687817D2B}"/>
            </c:ext>
          </c:extLst>
        </c:ser>
        <c:ser>
          <c:idx val="2"/>
          <c:order val="2"/>
          <c:tx>
            <c:strRef>
              <c:f>'Потрошувачка ОИЕ'!$B$11</c:f>
              <c:strCache>
                <c:ptCount val="1"/>
                <c:pt idx="0">
                  <c:v>Биодизел</c:v>
                </c:pt>
              </c:strCache>
            </c:strRef>
          </c:tx>
          <c:cat>
            <c:strRef>
              <c:f>'Потрошувачка ОИЕ'!$D$3:$Z$3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2022*</c:v>
                </c:pt>
              </c:strCache>
            </c:strRef>
          </c:cat>
          <c:val>
            <c:numRef>
              <c:f>'Потрошувачка ОИЕ'!$D$11:$X$11</c:f>
              <c:numCache>
                <c:formatCode>0.0%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4.1526748272018271E-4</c:v>
                </c:pt>
                <c:pt idx="9">
                  <c:v>6.718426124536095E-4</c:v>
                </c:pt>
                <c:pt idx="10">
                  <c:v>1.522775035232965E-4</c:v>
                </c:pt>
                <c:pt idx="11">
                  <c:v>9.1726794068165208E-5</c:v>
                </c:pt>
                <c:pt idx="12">
                  <c:v>7.5348695405901928E-5</c:v>
                </c:pt>
                <c:pt idx="13">
                  <c:v>3.2423811124132385E-4</c:v>
                </c:pt>
                <c:pt idx="14">
                  <c:v>1.15163526567952E-4</c:v>
                </c:pt>
                <c:pt idx="15">
                  <c:v>1.1836440554557776E-4</c:v>
                </c:pt>
                <c:pt idx="16">
                  <c:v>5.9406646751029529E-5</c:v>
                </c:pt>
                <c:pt idx="17">
                  <c:v>4.5551921519445541E-5</c:v>
                </c:pt>
                <c:pt idx="18">
                  <c:v>3.3686481036826389E-5</c:v>
                </c:pt>
                <c:pt idx="19">
                  <c:v>3.2044120496906249E-5</c:v>
                </c:pt>
                <c:pt idx="20">
                  <c:v>2.3164778679242882E-5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85-4265-AF08-1E4687817D2B}"/>
            </c:ext>
          </c:extLst>
        </c:ser>
        <c:ser>
          <c:idx val="3"/>
          <c:order val="3"/>
          <c:tx>
            <c:strRef>
              <c:f>'Потрошувачка ОИЕ'!$B$13</c:f>
              <c:strCache>
                <c:ptCount val="1"/>
                <c:pt idx="0">
                  <c:v>Ветерна енергија</c:v>
                </c:pt>
              </c:strCache>
            </c:strRef>
          </c:tx>
          <c:cat>
            <c:strRef>
              <c:f>'Потрошувачка ОИЕ'!$D$3:$Z$3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2022*</c:v>
                </c:pt>
              </c:strCache>
            </c:strRef>
          </c:cat>
          <c:val>
            <c:numRef>
              <c:f>'Потрошувачка ОИЕ'!$D$13:$Z$13</c:f>
              <c:numCache>
                <c:formatCode>0.0%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2.2484660235389214E-3</c:v>
                </c:pt>
                <c:pt idx="15">
                  <c:v>3.8766026801883373E-3</c:v>
                </c:pt>
                <c:pt idx="16">
                  <c:v>3.4962544882619832E-3</c:v>
                </c:pt>
                <c:pt idx="17">
                  <c:v>3.4727458870288065E-3</c:v>
                </c:pt>
                <c:pt idx="18">
                  <c:v>3.2162163942580815E-3</c:v>
                </c:pt>
                <c:pt idx="19">
                  <c:v>3.0893977307905589E-3</c:v>
                </c:pt>
                <c:pt idx="20">
                  <c:v>3.8741366992600082E-3</c:v>
                </c:pt>
                <c:pt idx="21">
                  <c:v>3.2972317723924016E-3</c:v>
                </c:pt>
                <c:pt idx="22">
                  <c:v>3.3695128615601495E-3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85-4265-AF08-1E4687817D2B}"/>
            </c:ext>
          </c:extLst>
        </c:ser>
        <c:ser>
          <c:idx val="4"/>
          <c:order val="4"/>
          <c:tx>
            <c:strRef>
              <c:f>'Потрошувачка ОИЕ'!$B$15</c:f>
              <c:strCache>
                <c:ptCount val="1"/>
                <c:pt idx="0">
                  <c:v>Соларна енергија</c:v>
                </c:pt>
              </c:strCache>
            </c:strRef>
          </c:tx>
          <c:cat>
            <c:strRef>
              <c:f>'Потрошувачка ОИЕ'!$D$3:$Z$3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2022*</c:v>
                </c:pt>
              </c:strCache>
            </c:strRef>
          </c:cat>
          <c:val>
            <c:numRef>
              <c:f>'Потрошувачка ОИЕ'!$D$15:$X$15</c:f>
              <c:numCache>
                <c:formatCode>0.0%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 formatCode="0.0000%">
                  <c:v>6.9692221292126549E-7</c:v>
                </c:pt>
                <c:pt idx="11" formatCode="0.000%">
                  <c:v>3.2168077086405165E-5</c:v>
                </c:pt>
                <c:pt idx="12" formatCode="0.000%">
                  <c:v>8.1349918933805619E-5</c:v>
                </c:pt>
                <c:pt idx="13" formatCode="0.000%">
                  <c:v>2.7966435758952326E-4</c:v>
                </c:pt>
                <c:pt idx="14" formatCode="0.000%">
                  <c:v>4.580620011722078E-4</c:v>
                </c:pt>
                <c:pt idx="15" formatCode="0.000%">
                  <c:v>7.2549539424308386E-4</c:v>
                </c:pt>
                <c:pt idx="16" formatCode="0.000%">
                  <c:v>7.5681588040513777E-4</c:v>
                </c:pt>
                <c:pt idx="17" formatCode="0.000%">
                  <c:v>7.465839349603009E-4</c:v>
                </c:pt>
                <c:pt idx="18" formatCode="0.000%">
                  <c:v>7.5296501973271988E-4</c:v>
                </c:pt>
                <c:pt idx="19" formatCode="0.000%">
                  <c:v>7.0478850986368017E-4</c:v>
                </c:pt>
                <c:pt idx="20" formatCode="0.000%">
                  <c:v>8.0085160885367841E-4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685-4265-AF08-1E4687817D2B}"/>
            </c:ext>
          </c:extLst>
        </c:ser>
        <c:ser>
          <c:idx val="5"/>
          <c:order val="5"/>
          <c:tx>
            <c:strRef>
              <c:f>'Потрошувачка ОИЕ'!$B$17</c:f>
              <c:strCache>
                <c:ptCount val="1"/>
                <c:pt idx="0">
                  <c:v>Геотермална енергија</c:v>
                </c:pt>
              </c:strCache>
            </c:strRef>
          </c:tx>
          <c:cat>
            <c:strRef>
              <c:f>'Потрошувачка ОИЕ'!$D$3:$Z$3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2022*</c:v>
                </c:pt>
              </c:strCache>
            </c:strRef>
          </c:cat>
          <c:val>
            <c:numRef>
              <c:f>'Потрошувачка ОИЕ'!$D$17:$Z$17</c:f>
              <c:numCache>
                <c:formatCode>0.0%</c:formatCode>
                <c:ptCount val="23"/>
                <c:pt idx="0">
                  <c:v>5.6383278680400507E-3</c:v>
                </c:pt>
                <c:pt idx="1">
                  <c:v>8.6343227377402108E-3</c:v>
                </c:pt>
                <c:pt idx="2">
                  <c:v>4.4822250353186979E-3</c:v>
                </c:pt>
                <c:pt idx="3">
                  <c:v>4.8003187895256892E-3</c:v>
                </c:pt>
                <c:pt idx="4">
                  <c:v>4.2748746623360746E-3</c:v>
                </c:pt>
                <c:pt idx="5">
                  <c:v>3.4464039687260458E-3</c:v>
                </c:pt>
                <c:pt idx="6">
                  <c:v>3.4918287728011289E-3</c:v>
                </c:pt>
                <c:pt idx="7">
                  <c:v>3.1935830875104766E-3</c:v>
                </c:pt>
                <c:pt idx="8">
                  <c:v>2.9321895573227153E-3</c:v>
                </c:pt>
                <c:pt idx="9">
                  <c:v>3.4691703542427117E-3</c:v>
                </c:pt>
                <c:pt idx="10">
                  <c:v>3.9557304805411028E-3</c:v>
                </c:pt>
                <c:pt idx="11">
                  <c:v>3.8018845166378061E-3</c:v>
                </c:pt>
                <c:pt idx="12">
                  <c:v>3.4300326475040664E-3</c:v>
                </c:pt>
                <c:pt idx="13">
                  <c:v>2.8591906173098557E-3</c:v>
                </c:pt>
                <c:pt idx="14">
                  <c:v>2.5332272837664295E-3</c:v>
                </c:pt>
                <c:pt idx="15">
                  <c:v>2.2530309875773381E-3</c:v>
                </c:pt>
                <c:pt idx="16">
                  <c:v>2.1132813922025897E-3</c:v>
                </c:pt>
                <c:pt idx="17">
                  <c:v>2.0391854315169045E-3</c:v>
                </c:pt>
                <c:pt idx="18">
                  <c:v>2.0759550035296102E-3</c:v>
                </c:pt>
                <c:pt idx="19">
                  <c:v>1.7267989872109437E-3</c:v>
                </c:pt>
                <c:pt idx="20">
                  <c:v>7.5964944004250322E-3</c:v>
                </c:pt>
                <c:pt idx="21">
                  <c:v>6.8688533473681554E-3</c:v>
                </c:pt>
                <c:pt idx="22">
                  <c:v>6.4325229104447469E-3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685-4265-AF08-1E4687817D2B}"/>
            </c:ext>
          </c:extLst>
        </c:ser>
        <c:ser>
          <c:idx val="6"/>
          <c:order val="6"/>
          <c:tx>
            <c:strRef>
              <c:f>'Потрошувачка ОИЕ'!$B$19</c:f>
              <c:strCache>
                <c:ptCount val="1"/>
                <c:pt idx="0">
                  <c:v>Биогас</c:v>
                </c:pt>
              </c:strCache>
            </c:strRef>
          </c:tx>
          <c:cat>
            <c:strRef>
              <c:f>'Потрошувачка ОИЕ'!$D$3:$Z$3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2022*</c:v>
                </c:pt>
              </c:strCache>
            </c:strRef>
          </c:cat>
          <c:val>
            <c:numRef>
              <c:f>'Потрошувачка ОИЕ'!$D$19:$X$19</c:f>
              <c:numCache>
                <c:formatCode>0.0%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6.6847971513097368E-4</c:v>
                </c:pt>
                <c:pt idx="16">
                  <c:v>1.1852217403869657E-3</c:v>
                </c:pt>
                <c:pt idx="17">
                  <c:v>1.6690364888507811E-3</c:v>
                </c:pt>
                <c:pt idx="18">
                  <c:v>1.8394712322679072E-3</c:v>
                </c:pt>
                <c:pt idx="19">
                  <c:v>1.7222744054029536E-3</c:v>
                </c:pt>
                <c:pt idx="20">
                  <c:v>1.9560974970302802E-3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685-4265-AF08-1E4687817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4339640"/>
        <c:axId val="364340032"/>
      </c:areaChart>
      <c:catAx>
        <c:axId val="364339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mk-MK"/>
          </a:p>
        </c:txPr>
        <c:crossAx val="364340032"/>
        <c:crosses val="autoZero"/>
        <c:auto val="1"/>
        <c:lblAlgn val="ctr"/>
        <c:lblOffset val="100"/>
        <c:noMultiLvlLbl val="0"/>
      </c:catAx>
      <c:valAx>
        <c:axId val="364340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mk-MK"/>
          </a:p>
        </c:txPr>
        <c:crossAx val="364339640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0000015751032874"/>
          <c:y val="0.93103761798766838"/>
          <c:w val="0.82473248183249603"/>
          <c:h val="4.827602463639761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mk-MK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mk-MK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598592601892879E-2"/>
          <c:y val="2.9769959404600813E-2"/>
          <c:w val="0.89082883432281657"/>
          <c:h val="0.80460550009056719"/>
        </c:manualLayout>
      </c:layout>
      <c:lineChart>
        <c:grouping val="standard"/>
        <c:varyColors val="0"/>
        <c:ser>
          <c:idx val="0"/>
          <c:order val="0"/>
          <c:tx>
            <c:strRef>
              <c:f>'Потрошувачка ОИЕ'!$B$4</c:f>
              <c:strCache>
                <c:ptCount val="1"/>
                <c:pt idx="0">
                  <c:v>Вкупно потребна енергија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strRef>
              <c:f>'Потрошувачка ОИЕ'!$D$3:$Z$3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2022*</c:v>
                </c:pt>
              </c:strCache>
            </c:strRef>
          </c:cat>
          <c:val>
            <c:numRef>
              <c:f>'Потрошувачка ОИЕ'!$D$4:$Z$4</c:f>
              <c:numCache>
                <c:formatCode>General</c:formatCode>
                <c:ptCount val="23"/>
                <c:pt idx="0">
                  <c:v>2764.9720918799999</c:v>
                </c:pt>
                <c:pt idx="1">
                  <c:v>2677.4138032800001</c:v>
                </c:pt>
                <c:pt idx="2">
                  <c:v>2891.8549376399997</c:v>
                </c:pt>
                <c:pt idx="3">
                  <c:v>2740.0878184799999</c:v>
                </c:pt>
                <c:pt idx="4">
                  <c:v>2748.5708302799999</c:v>
                </c:pt>
                <c:pt idx="5">
                  <c:v>2915.2125204039407</c:v>
                </c:pt>
                <c:pt idx="6">
                  <c:v>2965.7811633450929</c:v>
                </c:pt>
                <c:pt idx="7">
                  <c:v>3084.3099208915405</c:v>
                </c:pt>
                <c:pt idx="8">
                  <c:v>3041.4131916296465</c:v>
                </c:pt>
                <c:pt idx="9">
                  <c:v>2810.1819756637806</c:v>
                </c:pt>
                <c:pt idx="10" formatCode="0.00">
                  <c:v>2869.7607321435016</c:v>
                </c:pt>
                <c:pt idx="11">
                  <c:v>3139.7587032855163</c:v>
                </c:pt>
                <c:pt idx="12">
                  <c:v>2999.3883607744301</c:v>
                </c:pt>
                <c:pt idx="13">
                  <c:v>2781.9061631797495</c:v>
                </c:pt>
                <c:pt idx="14">
                  <c:v>2700.5077846109125</c:v>
                </c:pt>
                <c:pt idx="15">
                  <c:v>2678.17</c:v>
                </c:pt>
                <c:pt idx="16">
                  <c:v>2692.0219999999999</c:v>
                </c:pt>
                <c:pt idx="17">
                  <c:v>2734.9450000000002</c:v>
                </c:pt>
                <c:pt idx="18">
                  <c:v>2601.8039006266326</c:v>
                </c:pt>
                <c:pt idx="19">
                  <c:v>2832.9690000000001</c:v>
                </c:pt>
                <c:pt idx="20">
                  <c:v>2593.6790000000001</c:v>
                </c:pt>
                <c:pt idx="21">
                  <c:v>2694.2510000000002</c:v>
                </c:pt>
                <c:pt idx="22">
                  <c:v>2746.6729999999998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FD-4E60-9A5A-D079CA3AE352}"/>
            </c:ext>
          </c:extLst>
        </c:ser>
        <c:ser>
          <c:idx val="1"/>
          <c:order val="1"/>
          <c:tx>
            <c:strRef>
              <c:f>'Потрошувачка ОИЕ'!$B$21</c:f>
              <c:strCache>
                <c:ptCount val="1"/>
                <c:pt idx="0">
                  <c:v>Вкупна потрошувачка на обновлива енергија</c:v>
                </c:pt>
              </c:strCache>
            </c:strRef>
          </c:tx>
          <c:marker>
            <c:symbol val="none"/>
          </c:marker>
          <c:cat>
            <c:strRef>
              <c:f>'Потрошувачка ОИЕ'!$D$3:$Z$3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2022*</c:v>
                </c:pt>
              </c:strCache>
            </c:strRef>
          </c:cat>
          <c:val>
            <c:numRef>
              <c:f>'Потрошувачка ОИЕ'!$D$21:$Z$21</c:f>
              <c:numCache>
                <c:formatCode>General</c:formatCode>
                <c:ptCount val="23"/>
                <c:pt idx="0">
                  <c:v>328.65590279999998</c:v>
                </c:pt>
                <c:pt idx="1">
                  <c:v>225.60699252000001</c:v>
                </c:pt>
                <c:pt idx="2">
                  <c:v>224.97493667999998</c:v>
                </c:pt>
                <c:pt idx="3">
                  <c:v>302.26785803999996</c:v>
                </c:pt>
                <c:pt idx="4">
                  <c:v>310.00564667999998</c:v>
                </c:pt>
                <c:pt idx="5">
                  <c:v>344.74900000000002</c:v>
                </c:pt>
                <c:pt idx="6">
                  <c:v>359.02889526353601</c:v>
                </c:pt>
                <c:pt idx="7">
                  <c:v>288.68035429254405</c:v>
                </c:pt>
                <c:pt idx="8">
                  <c:v>274.08899406702398</c:v>
                </c:pt>
                <c:pt idx="9">
                  <c:v>316.76000000000005</c:v>
                </c:pt>
                <c:pt idx="10" formatCode="0.00">
                  <c:v>413.800706751088</c:v>
                </c:pt>
                <c:pt idx="11">
                  <c:v>343.84646411452803</c:v>
                </c:pt>
                <c:pt idx="12">
                  <c:v>327.11400000000003</c:v>
                </c:pt>
                <c:pt idx="13">
                  <c:v>368.505</c:v>
                </c:pt>
                <c:pt idx="14">
                  <c:v>353.22436130441599</c:v>
                </c:pt>
                <c:pt idx="15">
                  <c:v>409.24649141267236</c:v>
                </c:pt>
                <c:pt idx="16">
                  <c:v>377.69741930035207</c:v>
                </c:pt>
                <c:pt idx="17">
                  <c:v>343.94932100000005</c:v>
                </c:pt>
                <c:pt idx="18">
                  <c:v>368.25138314508939</c:v>
                </c:pt>
                <c:pt idx="19" formatCode="0.000">
                  <c:v>323.40943199999998</c:v>
                </c:pt>
                <c:pt idx="20" formatCode="0.000">
                  <c:v>357.53599200000002</c:v>
                </c:pt>
                <c:pt idx="21" formatCode="0.000">
                  <c:v>376.302978</c:v>
                </c:pt>
                <c:pt idx="22" formatCode="0.000">
                  <c:v>364.96143699999999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FD-4E60-9A5A-D079CA3AE3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3119392"/>
        <c:axId val="363120176"/>
      </c:lineChart>
      <c:catAx>
        <c:axId val="36311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mk-MK"/>
          </a:p>
        </c:txPr>
        <c:crossAx val="363120176"/>
        <c:crosses val="autoZero"/>
        <c:auto val="1"/>
        <c:lblAlgn val="ctr"/>
        <c:lblOffset val="100"/>
        <c:noMultiLvlLbl val="0"/>
      </c:catAx>
      <c:valAx>
        <c:axId val="363120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ktoe</a:t>
                </a:r>
              </a:p>
            </c:rich>
          </c:tx>
          <c:layout>
            <c:manualLayout>
              <c:xMode val="edge"/>
              <c:yMode val="edge"/>
              <c:x val="1.2157939869429681E-2"/>
              <c:y val="0.44188295907456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mk-MK"/>
          </a:p>
        </c:txPr>
        <c:crossAx val="363119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500465633648373"/>
          <c:y val="0.9294894220797949"/>
          <c:w val="0.79514938170146954"/>
          <c:h val="5.76924468877113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3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mk-M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mk-MK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466214599548812E-2"/>
          <c:y val="8.3527941502326605E-2"/>
          <c:w val="0.95261658405475069"/>
          <c:h val="0.870868690449811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3810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'Потрошувачка ОИЕ'!$D$3:$Z$3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2022*</c:v>
                </c:pt>
              </c:strCache>
            </c:strRef>
          </c:cat>
          <c:val>
            <c:numRef>
              <c:f>'Потрошувачка ОИЕ'!$D$22:$Z$22</c:f>
              <c:numCache>
                <c:formatCode>0.0%</c:formatCode>
                <c:ptCount val="23"/>
                <c:pt idx="0">
                  <c:v>0.11886409405909609</c:v>
                </c:pt>
                <c:pt idx="1">
                  <c:v>8.4263027345125835E-2</c:v>
                </c:pt>
                <c:pt idx="2">
                  <c:v>7.7796065684954008E-2</c:v>
                </c:pt>
                <c:pt idx="3">
                  <c:v>0.11031320091327439</c:v>
                </c:pt>
                <c:pt idx="4">
                  <c:v>0.11278794174222513</c:v>
                </c:pt>
                <c:pt idx="5">
                  <c:v>0.11825861668302336</c:v>
                </c:pt>
                <c:pt idx="6">
                  <c:v>0.12105710957398784</c:v>
                </c:pt>
                <c:pt idx="7">
                  <c:v>9.3596415955857978E-2</c:v>
                </c:pt>
                <c:pt idx="8">
                  <c:v>9.0118960100966067E-2</c:v>
                </c:pt>
                <c:pt idx="9">
                  <c:v>0.11271867898347743</c:v>
                </c:pt>
                <c:pt idx="10">
                  <c:v>0.14419345212867593</c:v>
                </c:pt>
                <c:pt idx="11">
                  <c:v>0.10951365904479192</c:v>
                </c:pt>
                <c:pt idx="12">
                  <c:v>0.10906023517259382</c:v>
                </c:pt>
                <c:pt idx="13">
                  <c:v>0.13246492814078054</c:v>
                </c:pt>
                <c:pt idx="14">
                  <c:v>0.1307992383200289</c:v>
                </c:pt>
                <c:pt idx="15">
                  <c:v>0.15280825765827874</c:v>
                </c:pt>
                <c:pt idx="16">
                  <c:v>0.14030250098266361</c:v>
                </c:pt>
                <c:pt idx="17">
                  <c:v>0.12576096448009011</c:v>
                </c:pt>
                <c:pt idx="18">
                  <c:v>0.14153694790618068</c:v>
                </c:pt>
                <c:pt idx="19">
                  <c:v>0.11415918493989874</c:v>
                </c:pt>
                <c:pt idx="20">
                  <c:v>0.13784897514303043</c:v>
                </c:pt>
                <c:pt idx="21">
                  <c:v>0.1396688645564203</c:v>
                </c:pt>
                <c:pt idx="22">
                  <c:v>0.13287400320314796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B4-4D18-951A-8936F462A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7"/>
        <c:axId val="363120960"/>
        <c:axId val="363121352"/>
      </c:barChart>
      <c:catAx>
        <c:axId val="3631209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mk-MK"/>
                  <a:t>година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363121352"/>
        <c:crosses val="autoZero"/>
        <c:auto val="1"/>
        <c:lblAlgn val="ctr"/>
        <c:lblOffset val="100"/>
        <c:noMultiLvlLbl val="0"/>
      </c:catAx>
      <c:valAx>
        <c:axId val="363121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36312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135779694595361E-2"/>
          <c:y val="0.17194848322751952"/>
          <c:w val="0.56109185744985535"/>
          <c:h val="0.7766890477239334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B444-4446-84FA-A583352CAD44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444-4446-84FA-A583352CAD4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28F-4DF1-9702-6EF6B05C15C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028F-4DF1-9702-6EF6B05C15C4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028F-4DF1-9702-6EF6B05C15C4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028F-4DF1-9702-6EF6B05C15C4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028F-4DF1-9702-6EF6B05C15C4}"/>
              </c:ext>
            </c:extLst>
          </c:dPt>
          <c:dLbls>
            <c:dLbl>
              <c:idx val="0"/>
              <c:layout>
                <c:manualLayout>
                  <c:x val="-1.1948203347587295E-2"/>
                  <c:y val="-7.233294529078664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44-4446-84FA-A583352CAD44}"/>
                </c:ext>
              </c:extLst>
            </c:dLbl>
            <c:dLbl>
              <c:idx val="1"/>
              <c:layout>
                <c:manualLayout>
                  <c:x val="-3.7783115336492319E-2"/>
                  <c:y val="-2.0546613561070039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444-4446-84FA-A583352CAD44}"/>
                </c:ext>
              </c:extLst>
            </c:dLbl>
            <c:dLbl>
              <c:idx val="6"/>
              <c:layout>
                <c:manualLayout>
                  <c:x val="4.2680738700996042E-2"/>
                  <c:y val="-5.8645066933783079E-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28F-4DF1-9702-6EF6B05C15C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'Удел по енергенс'!$B$3:$B$9</c:f>
              <c:strCache>
                <c:ptCount val="7"/>
                <c:pt idx="0">
                  <c:v>Хидроелектична енергија</c:v>
                </c:pt>
                <c:pt idx="1">
                  <c:v>Биомаса</c:v>
                </c:pt>
                <c:pt idx="2">
                  <c:v>Биодизел</c:v>
                </c:pt>
                <c:pt idx="3">
                  <c:v>Ветерна енергија</c:v>
                </c:pt>
                <c:pt idx="4">
                  <c:v>Соларна енергија</c:v>
                </c:pt>
                <c:pt idx="5">
                  <c:v>Геотермална енергија</c:v>
                </c:pt>
                <c:pt idx="6">
                  <c:v>Биогас</c:v>
                </c:pt>
              </c:strCache>
            </c:strRef>
          </c:cat>
          <c:val>
            <c:numRef>
              <c:f>'Удел по енергенс'!$D$3:$D$9</c:f>
              <c:numCache>
                <c:formatCode>General</c:formatCode>
                <c:ptCount val="7"/>
                <c:pt idx="0">
                  <c:v>0.28791002004805627</c:v>
                </c:pt>
                <c:pt idx="1">
                  <c:v>0.65232140519690285</c:v>
                </c:pt>
                <c:pt idx="2">
                  <c:v>8.6317473095450284E-4</c:v>
                </c:pt>
                <c:pt idx="3">
                  <c:v>1.6852723364487912E-2</c:v>
                </c:pt>
                <c:pt idx="4">
                  <c:v>3.4332705536679101E-3</c:v>
                </c:pt>
                <c:pt idx="5">
                  <c:v>1.8987068599549049E-2</c:v>
                </c:pt>
                <c:pt idx="6">
                  <c:v>1.9632337506381464E-2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44-4446-84FA-A583352CAD4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33465</xdr:colOff>
      <xdr:row>3</xdr:row>
      <xdr:rowOff>201594</xdr:rowOff>
    </xdr:from>
    <xdr:to>
      <xdr:col>38</xdr:col>
      <xdr:colOff>674292</xdr:colOff>
      <xdr:row>22</xdr:row>
      <xdr:rowOff>19447</xdr:rowOff>
    </xdr:to>
    <xdr:graphicFrame macro="">
      <xdr:nvGraphicFramePr>
        <xdr:cNvPr id="1202" name="Chart 1">
          <a:extLst>
            <a:ext uri="{FF2B5EF4-FFF2-40B4-BE49-F238E27FC236}">
              <a16:creationId xmlns:a16="http://schemas.microsoft.com/office/drawing/2014/main" id="{AF85AA53-796C-7D2B-78D9-E2100113C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640524</xdr:colOff>
      <xdr:row>25</xdr:row>
      <xdr:rowOff>62775</xdr:rowOff>
    </xdr:from>
    <xdr:to>
      <xdr:col>40</xdr:col>
      <xdr:colOff>493438</xdr:colOff>
      <xdr:row>45</xdr:row>
      <xdr:rowOff>128130</xdr:rowOff>
    </xdr:to>
    <xdr:graphicFrame macro="">
      <xdr:nvGraphicFramePr>
        <xdr:cNvPr id="1203" name="Chart 2">
          <a:extLst>
            <a:ext uri="{FF2B5EF4-FFF2-40B4-BE49-F238E27FC236}">
              <a16:creationId xmlns:a16="http://schemas.microsoft.com/office/drawing/2014/main" id="{4310F0C3-4297-2AAC-771B-9E1887F76E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3598</xdr:colOff>
      <xdr:row>30</xdr:row>
      <xdr:rowOff>76852</xdr:rowOff>
    </xdr:from>
    <xdr:to>
      <xdr:col>24</xdr:col>
      <xdr:colOff>520226</xdr:colOff>
      <xdr:row>60</xdr:row>
      <xdr:rowOff>62633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1AB40CA-97BB-D846-1EEA-6C798DB3B1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568324</xdr:colOff>
      <xdr:row>15</xdr:row>
      <xdr:rowOff>25399</xdr:rowOff>
    </xdr:from>
    <xdr:to>
      <xdr:col>6</xdr:col>
      <xdr:colOff>88900</xdr:colOff>
      <xdr:row>34</xdr:row>
      <xdr:rowOff>155575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214CA8F-2AE7-CE1F-67A7-95705FD0C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ulka3" displayName="Tabulka3" ref="A6:A22" headerRowCount="0" totalsRowShown="0" headerRowDxfId="3" dataDxfId="2">
  <tableColumns count="1">
    <tableColumn id="2" xr3:uid="{00000000-0010-0000-0000-000002000000}" name="Sloupec2" headerRowDxfId="1" dataDxfId="0"/>
  </tableColumns>
  <tableStyleInfo name="Styl tabulky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makstat.stat.gov.mk/PXWeb/pxweb/mk/MakStat/MakStat__Energija__EnergetBilansi/200_Ene_Mk_vk_balanc_mk.px/?rxid=46ee0f64-2992-4b45-a2d9-cb4e5f7ec5ef" TargetMode="External"/><Relationship Id="rId1" Type="http://schemas.openxmlformats.org/officeDocument/2006/relationships/hyperlink" Target="http://makstat.stat.gov.mk/PXWeb/pxweb/mk/MakStat/MakStat__Energija__EnergetBilansi/175_Ene_Mk_EnBilt_mk.px/?rxid=2db4da93-1a23-4450-a666-876e120a3db4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35"/>
  <sheetViews>
    <sheetView workbookViewId="0">
      <selection activeCell="D42" sqref="D42"/>
    </sheetView>
  </sheetViews>
  <sheetFormatPr defaultColWidth="9.28515625" defaultRowHeight="15" x14ac:dyDescent="0.25"/>
  <cols>
    <col min="1" max="1" width="9.28515625" style="18"/>
    <col min="2" max="2" width="37.5703125" style="18" customWidth="1"/>
    <col min="3" max="3" width="54" style="18" customWidth="1"/>
    <col min="4" max="4" width="66" style="18" customWidth="1"/>
    <col min="5" max="5" width="9.28515625" style="18"/>
    <col min="6" max="6" width="34.5703125" style="18" customWidth="1"/>
    <col min="7" max="16384" width="9.28515625" style="18"/>
  </cols>
  <sheetData>
    <row r="1" spans="2:4" ht="15.75" thickBot="1" x14ac:dyDescent="0.3"/>
    <row r="2" spans="2:4" ht="15.75" thickBot="1" x14ac:dyDescent="0.3">
      <c r="B2" s="87" t="s">
        <v>6</v>
      </c>
      <c r="C2" s="88"/>
      <c r="D2" s="89"/>
    </row>
    <row r="3" spans="2:4" x14ac:dyDescent="0.25">
      <c r="B3" s="19" t="s">
        <v>7</v>
      </c>
      <c r="C3" s="20" t="s">
        <v>36</v>
      </c>
      <c r="D3" s="21"/>
    </row>
    <row r="4" spans="2:4" x14ac:dyDescent="0.25">
      <c r="B4" s="19" t="s">
        <v>8</v>
      </c>
      <c r="C4" s="20" t="s">
        <v>37</v>
      </c>
      <c r="D4" s="21"/>
    </row>
    <row r="5" spans="2:4" x14ac:dyDescent="0.25">
      <c r="B5" s="19" t="s">
        <v>9</v>
      </c>
      <c r="C5" s="20" t="s">
        <v>33</v>
      </c>
      <c r="D5" s="21"/>
    </row>
    <row r="6" spans="2:4" x14ac:dyDescent="0.25">
      <c r="B6" s="19" t="s">
        <v>10</v>
      </c>
      <c r="C6" s="44"/>
      <c r="D6" s="21"/>
    </row>
    <row r="7" spans="2:4" x14ac:dyDescent="0.25">
      <c r="B7" s="19" t="s">
        <v>11</v>
      </c>
      <c r="C7" s="20" t="s">
        <v>12</v>
      </c>
      <c r="D7" s="21"/>
    </row>
    <row r="8" spans="2:4" x14ac:dyDescent="0.25">
      <c r="B8" s="19" t="s">
        <v>13</v>
      </c>
      <c r="C8" s="22" t="s">
        <v>69</v>
      </c>
      <c r="D8" s="21"/>
    </row>
    <row r="9" spans="2:4" ht="15.75" thickBot="1" x14ac:dyDescent="0.3">
      <c r="B9" s="19" t="s">
        <v>14</v>
      </c>
      <c r="C9" s="23" t="s">
        <v>15</v>
      </c>
      <c r="D9" s="21"/>
    </row>
    <row r="10" spans="2:4" ht="15.75" thickBot="1" x14ac:dyDescent="0.3">
      <c r="B10" s="87" t="s">
        <v>16</v>
      </c>
      <c r="C10" s="88"/>
      <c r="D10" s="89"/>
    </row>
    <row r="11" spans="2:4" x14ac:dyDescent="0.25">
      <c r="B11" s="19" t="s">
        <v>17</v>
      </c>
      <c r="C11" s="24" t="s">
        <v>34</v>
      </c>
      <c r="D11" s="21"/>
    </row>
    <row r="12" spans="2:4" x14ac:dyDescent="0.25">
      <c r="B12" s="19" t="s">
        <v>18</v>
      </c>
      <c r="C12" s="24" t="s">
        <v>19</v>
      </c>
      <c r="D12" s="21"/>
    </row>
    <row r="13" spans="2:4" x14ac:dyDescent="0.25">
      <c r="B13" s="25" t="s">
        <v>20</v>
      </c>
      <c r="C13" s="26">
        <v>39702</v>
      </c>
      <c r="D13" s="27"/>
    </row>
    <row r="14" spans="2:4" x14ac:dyDescent="0.25">
      <c r="B14" s="28" t="s">
        <v>21</v>
      </c>
      <c r="C14" s="29" t="s">
        <v>83</v>
      </c>
      <c r="D14" s="30"/>
    </row>
    <row r="15" spans="2:4" x14ac:dyDescent="0.25">
      <c r="B15" s="19" t="s">
        <v>22</v>
      </c>
      <c r="C15" s="24" t="s">
        <v>82</v>
      </c>
      <c r="D15" s="21"/>
    </row>
    <row r="16" spans="2:4" x14ac:dyDescent="0.25">
      <c r="B16" s="19" t="s">
        <v>23</v>
      </c>
      <c r="C16" s="31" t="s">
        <v>24</v>
      </c>
      <c r="D16" s="21"/>
    </row>
    <row r="17" spans="2:4" x14ac:dyDescent="0.25">
      <c r="B17" s="32" t="s">
        <v>25</v>
      </c>
      <c r="C17" s="56">
        <v>45513</v>
      </c>
      <c r="D17" s="33"/>
    </row>
    <row r="18" spans="2:4" x14ac:dyDescent="0.25">
      <c r="B18" s="34" t="s">
        <v>26</v>
      </c>
      <c r="C18" s="35" t="s">
        <v>10</v>
      </c>
      <c r="D18" s="36"/>
    </row>
    <row r="19" spans="2:4" x14ac:dyDescent="0.25">
      <c r="B19" s="37" t="s">
        <v>35</v>
      </c>
      <c r="C19" s="24">
        <v>2008</v>
      </c>
      <c r="D19" s="38"/>
    </row>
    <row r="20" spans="2:4" x14ac:dyDescent="0.25">
      <c r="B20" s="39" t="s">
        <v>38</v>
      </c>
      <c r="C20" s="24">
        <v>2010</v>
      </c>
      <c r="D20" s="21"/>
    </row>
    <row r="21" spans="2:4" x14ac:dyDescent="0.25">
      <c r="B21" s="39" t="s">
        <v>39</v>
      </c>
      <c r="C21" s="24">
        <v>2012</v>
      </c>
      <c r="D21" s="21"/>
    </row>
    <row r="22" spans="2:4" x14ac:dyDescent="0.25">
      <c r="B22" s="39" t="s">
        <v>40</v>
      </c>
      <c r="C22" s="24">
        <v>2014</v>
      </c>
      <c r="D22" s="21"/>
    </row>
    <row r="23" spans="2:4" x14ac:dyDescent="0.25">
      <c r="B23" s="45" t="s">
        <v>64</v>
      </c>
      <c r="C23" s="83">
        <v>2016</v>
      </c>
      <c r="D23" s="46"/>
    </row>
    <row r="24" spans="2:4" x14ac:dyDescent="0.25">
      <c r="B24" s="45" t="s">
        <v>76</v>
      </c>
      <c r="C24" s="83">
        <v>2018</v>
      </c>
      <c r="D24" s="46"/>
    </row>
    <row r="25" spans="2:4" x14ac:dyDescent="0.25">
      <c r="B25" s="45" t="s">
        <v>77</v>
      </c>
      <c r="C25" s="83">
        <v>2020</v>
      </c>
      <c r="D25" s="46"/>
    </row>
    <row r="26" spans="2:4" ht="15.75" thickBot="1" x14ac:dyDescent="0.3">
      <c r="B26" s="45" t="s">
        <v>78</v>
      </c>
      <c r="C26" s="83">
        <v>2022</v>
      </c>
      <c r="D26" s="46"/>
    </row>
    <row r="27" spans="2:4" ht="15.75" thickBot="1" x14ac:dyDescent="0.3">
      <c r="B27" s="87" t="s">
        <v>27</v>
      </c>
      <c r="C27" s="88"/>
      <c r="D27" s="89"/>
    </row>
    <row r="28" spans="2:4" x14ac:dyDescent="0.25">
      <c r="B28" s="19" t="s">
        <v>27</v>
      </c>
      <c r="C28" s="24" t="s">
        <v>42</v>
      </c>
      <c r="D28" s="21"/>
    </row>
    <row r="29" spans="2:4" ht="42.75" customHeight="1" x14ac:dyDescent="0.25">
      <c r="B29" s="90" t="s">
        <v>28</v>
      </c>
      <c r="C29" s="92" t="s">
        <v>41</v>
      </c>
      <c r="D29" s="93"/>
    </row>
    <row r="30" spans="2:4" ht="24" customHeight="1" thickBot="1" x14ac:dyDescent="0.3">
      <c r="B30" s="91"/>
      <c r="C30" s="94" t="s">
        <v>62</v>
      </c>
      <c r="D30" s="95"/>
    </row>
    <row r="31" spans="2:4" ht="15.75" thickBot="1" x14ac:dyDescent="0.3">
      <c r="B31" s="87" t="s">
        <v>29</v>
      </c>
      <c r="C31" s="88"/>
      <c r="D31" s="89"/>
    </row>
    <row r="32" spans="2:4" x14ac:dyDescent="0.25">
      <c r="B32" s="40" t="s">
        <v>30</v>
      </c>
      <c r="C32" s="41" t="s">
        <v>31</v>
      </c>
      <c r="D32" s="42" t="s">
        <v>32</v>
      </c>
    </row>
    <row r="33" spans="2:4" ht="51" customHeight="1" x14ac:dyDescent="0.25">
      <c r="B33" s="43" t="s">
        <v>70</v>
      </c>
      <c r="C33" s="24" t="s">
        <v>61</v>
      </c>
      <c r="D33" s="57" t="s">
        <v>74</v>
      </c>
    </row>
    <row r="34" spans="2:4" ht="15.75" thickBot="1" x14ac:dyDescent="0.3">
      <c r="B34" s="84" t="s">
        <v>71</v>
      </c>
      <c r="C34" s="85" t="s">
        <v>79</v>
      </c>
      <c r="D34" s="86" t="s">
        <v>80</v>
      </c>
    </row>
    <row r="35" spans="2:4" x14ac:dyDescent="0.25">
      <c r="B35" s="82" t="s">
        <v>81</v>
      </c>
    </row>
  </sheetData>
  <mergeCells count="7">
    <mergeCell ref="B2:D2"/>
    <mergeCell ref="B10:D10"/>
    <mergeCell ref="B27:D27"/>
    <mergeCell ref="B31:D31"/>
    <mergeCell ref="B29:B30"/>
    <mergeCell ref="C29:D29"/>
    <mergeCell ref="C30:D30"/>
  </mergeCells>
  <phoneticPr fontId="23" type="noConversion"/>
  <dataValidations count="1">
    <dataValidation type="list" allowBlank="1" showInputMessage="1" showErrorMessage="1" sqref="D16" xr:uid="{00000000-0002-0000-0000-000000000000}">
      <formula1>#N/A</formula1>
    </dataValidation>
  </dataValidations>
  <hyperlinks>
    <hyperlink ref="C29" r:id="rId1" xr:uid="{00000000-0004-0000-0000-000000000000}"/>
    <hyperlink ref="C30" r:id="rId2" xr:uid="{0B2E951B-2D87-4223-8F45-3711C42A6D1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38"/>
  <sheetViews>
    <sheetView tabSelected="1" zoomScaleNormal="100" workbookViewId="0">
      <pane xSplit="2" topLeftCell="V1" activePane="topRight" state="frozen"/>
      <selection activeCell="A4" sqref="A4"/>
      <selection pane="topRight" activeCell="Z42" sqref="Z42"/>
    </sheetView>
  </sheetViews>
  <sheetFormatPr defaultColWidth="11.42578125" defaultRowHeight="15" x14ac:dyDescent="0.25"/>
  <cols>
    <col min="1" max="1" width="5.7109375" style="48" customWidth="1"/>
    <col min="2" max="2" width="56.5703125" style="48" customWidth="1"/>
    <col min="3" max="3" width="11.42578125" style="48" customWidth="1"/>
    <col min="4" max="8" width="12.28515625" style="48" bestFit="1" customWidth="1"/>
    <col min="9" max="9" width="10.42578125" style="48" bestFit="1" customWidth="1"/>
    <col min="10" max="12" width="12.28515625" style="48" bestFit="1" customWidth="1"/>
    <col min="13" max="13" width="11.42578125" style="48" bestFit="1" customWidth="1"/>
    <col min="14" max="14" width="8.42578125" style="48" bestFit="1" customWidth="1"/>
    <col min="15" max="15" width="12.28515625" style="48" bestFit="1" customWidth="1"/>
    <col min="16" max="17" width="11.42578125" style="48" bestFit="1" customWidth="1"/>
    <col min="18" max="20" width="12.28515625" style="48" bestFit="1" customWidth="1"/>
    <col min="21" max="21" width="11.140625" style="48" bestFit="1" customWidth="1"/>
    <col min="22" max="23" width="9" style="48" customWidth="1"/>
    <col min="24" max="25" width="11.42578125" style="48"/>
    <col min="26" max="26" width="23.140625" style="48" bestFit="1" customWidth="1"/>
    <col min="27" max="16384" width="11.42578125" style="48"/>
  </cols>
  <sheetData>
    <row r="1" spans="1:39" ht="18.75" x14ac:dyDescent="0.25">
      <c r="B1" s="98" t="s">
        <v>63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AF1"/>
      <c r="AG1"/>
      <c r="AH1" s="70"/>
      <c r="AI1" s="70"/>
      <c r="AJ1" s="70"/>
      <c r="AK1" s="70"/>
      <c r="AL1" s="70"/>
      <c r="AM1" s="70"/>
    </row>
    <row r="2" spans="1:39" ht="15.75" thickBot="1" x14ac:dyDescent="0.3">
      <c r="B2" s="6"/>
      <c r="AF2" s="71"/>
      <c r="AG2" s="70"/>
      <c r="AH2" s="72"/>
      <c r="AI2" s="72"/>
      <c r="AJ2" s="72"/>
      <c r="AL2" s="73"/>
      <c r="AM2" s="72"/>
    </row>
    <row r="3" spans="1:39" ht="32.450000000000003" customHeight="1" thickBot="1" x14ac:dyDescent="0.3">
      <c r="A3" s="7"/>
      <c r="B3" s="8"/>
      <c r="C3" s="9" t="s">
        <v>2</v>
      </c>
      <c r="D3" s="9">
        <v>2000</v>
      </c>
      <c r="E3" s="9">
        <v>2001</v>
      </c>
      <c r="F3" s="9">
        <v>2002</v>
      </c>
      <c r="G3" s="9">
        <v>2003</v>
      </c>
      <c r="H3" s="9">
        <v>2004</v>
      </c>
      <c r="I3" s="9">
        <v>2005</v>
      </c>
      <c r="J3" s="9">
        <v>2006</v>
      </c>
      <c r="K3" s="9">
        <v>2007</v>
      </c>
      <c r="L3" s="9">
        <v>2008</v>
      </c>
      <c r="M3" s="9">
        <v>2009</v>
      </c>
      <c r="N3" s="9">
        <v>2010</v>
      </c>
      <c r="O3" s="9">
        <v>2011</v>
      </c>
      <c r="P3" s="9">
        <v>2012</v>
      </c>
      <c r="Q3" s="9">
        <v>2013</v>
      </c>
      <c r="R3" s="9">
        <v>2014</v>
      </c>
      <c r="S3" s="9">
        <v>2015</v>
      </c>
      <c r="T3" s="9">
        <v>2016</v>
      </c>
      <c r="U3" s="9">
        <v>2017</v>
      </c>
      <c r="V3" s="9">
        <v>2018</v>
      </c>
      <c r="W3" s="9">
        <v>2019</v>
      </c>
      <c r="X3" s="9">
        <v>2020</v>
      </c>
      <c r="Y3" s="9">
        <v>2021</v>
      </c>
      <c r="Z3" s="9" t="s">
        <v>44</v>
      </c>
      <c r="AD3" s="96" t="s">
        <v>72</v>
      </c>
      <c r="AE3" s="97"/>
      <c r="AF3" s="97"/>
      <c r="AG3" s="97"/>
      <c r="AH3" s="97"/>
      <c r="AI3" s="97"/>
      <c r="AJ3" s="97"/>
      <c r="AK3" s="97"/>
      <c r="AL3" s="97"/>
      <c r="AM3" s="73"/>
    </row>
    <row r="4" spans="1:39" ht="16.5" thickBot="1" x14ac:dyDescent="0.3">
      <c r="A4" s="1">
        <v>1</v>
      </c>
      <c r="B4" s="51" t="s">
        <v>54</v>
      </c>
      <c r="C4" s="10" t="s">
        <v>1</v>
      </c>
      <c r="D4" s="10">
        <v>2764.9720918799999</v>
      </c>
      <c r="E4" s="10">
        <v>2677.4138032800001</v>
      </c>
      <c r="F4" s="10">
        <v>2891.8549376399997</v>
      </c>
      <c r="G4" s="10">
        <v>2740.0878184799999</v>
      </c>
      <c r="H4" s="10">
        <v>2748.5708302799999</v>
      </c>
      <c r="I4" s="52">
        <v>2915.2125204039407</v>
      </c>
      <c r="J4" s="52">
        <v>2965.7811633450929</v>
      </c>
      <c r="K4" s="52">
        <v>3084.3099208915405</v>
      </c>
      <c r="L4" s="52">
        <v>3041.4131916296465</v>
      </c>
      <c r="M4" s="52">
        <v>2810.1819756637806</v>
      </c>
      <c r="N4" s="62">
        <v>2869.7607321435016</v>
      </c>
      <c r="O4" s="52">
        <v>3139.7587032855163</v>
      </c>
      <c r="P4" s="52">
        <v>2999.3883607744301</v>
      </c>
      <c r="Q4" s="52">
        <v>2781.9061631797495</v>
      </c>
      <c r="R4" s="52">
        <v>2700.5077846109125</v>
      </c>
      <c r="S4" s="52">
        <v>2678.17</v>
      </c>
      <c r="T4" s="52">
        <v>2692.0219999999999</v>
      </c>
      <c r="U4" s="52">
        <v>2734.9450000000002</v>
      </c>
      <c r="V4" s="52">
        <v>2601.8039006266326</v>
      </c>
      <c r="W4" s="52">
        <v>2832.9690000000001</v>
      </c>
      <c r="X4" s="7">
        <v>2593.6790000000001</v>
      </c>
      <c r="Y4" s="7">
        <v>2694.2510000000002</v>
      </c>
      <c r="Z4" s="7">
        <v>2746.6729999999998</v>
      </c>
      <c r="AF4"/>
      <c r="AG4"/>
      <c r="AH4" s="72"/>
      <c r="AI4" s="72"/>
      <c r="AJ4" s="72"/>
      <c r="AL4" s="73"/>
      <c r="AM4" s="72"/>
    </row>
    <row r="5" spans="1:39" ht="16.5" thickBot="1" x14ac:dyDescent="0.3">
      <c r="A5" s="1" t="s">
        <v>3</v>
      </c>
      <c r="B5" s="101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Z5" s="74">
        <f>Z4-Z21</f>
        <v>2381.7115629999998</v>
      </c>
      <c r="AF5"/>
      <c r="AG5"/>
      <c r="AH5" s="72"/>
      <c r="AI5" s="72"/>
      <c r="AJ5" s="73"/>
      <c r="AK5" s="73"/>
      <c r="AL5" s="73"/>
      <c r="AM5" s="73"/>
    </row>
    <row r="6" spans="1:39" ht="16.5" thickBot="1" x14ac:dyDescent="0.3">
      <c r="A6" s="2">
        <v>2</v>
      </c>
      <c r="B6" s="11" t="s">
        <v>56</v>
      </c>
      <c r="C6" s="10" t="s">
        <v>1</v>
      </c>
      <c r="D6" s="10">
        <v>100.58652408</v>
      </c>
      <c r="E6" s="10">
        <v>53.826379679999995</v>
      </c>
      <c r="F6" s="10">
        <v>65.099172479999993</v>
      </c>
      <c r="G6" s="10">
        <v>118.11656939999999</v>
      </c>
      <c r="H6" s="10">
        <v>127.40374019999999</v>
      </c>
      <c r="I6" s="52">
        <v>128.245</v>
      </c>
      <c r="J6" s="52">
        <v>141.811895263536</v>
      </c>
      <c r="K6" s="52">
        <v>86.830354292544001</v>
      </c>
      <c r="L6" s="52">
        <v>72.220994067023994</v>
      </c>
      <c r="M6" s="52">
        <v>109.209</v>
      </c>
      <c r="N6" s="62">
        <v>209.02870675108801</v>
      </c>
      <c r="O6" s="52">
        <v>123.20246411452801</v>
      </c>
      <c r="P6" s="52">
        <v>89.472999999999999</v>
      </c>
      <c r="Q6" s="52">
        <v>136.16999999999999</v>
      </c>
      <c r="R6" s="52">
        <v>103.73336130441599</v>
      </c>
      <c r="S6" s="53">
        <v>160.346858094</v>
      </c>
      <c r="T6" s="59">
        <v>163.110857300352</v>
      </c>
      <c r="U6" s="63">
        <v>95.44838</v>
      </c>
      <c r="V6" s="63">
        <v>154.00017700000001</v>
      </c>
      <c r="W6" s="63">
        <v>100.038635</v>
      </c>
      <c r="X6" s="64">
        <v>109.79351</v>
      </c>
      <c r="Y6" s="64">
        <v>124.793153</v>
      </c>
      <c r="Z6" s="64">
        <v>115.654111</v>
      </c>
      <c r="AA6" s="75">
        <f t="shared" ref="AA6" si="0">(Z6-W6)/W6*100</f>
        <v>15.609445290811896</v>
      </c>
      <c r="AF6"/>
      <c r="AG6"/>
      <c r="AH6" s="72"/>
      <c r="AI6" s="72"/>
      <c r="AJ6" s="72"/>
      <c r="AK6" s="72"/>
      <c r="AL6" s="72"/>
      <c r="AM6" s="72"/>
    </row>
    <row r="7" spans="1:39" ht="16.5" thickBot="1" x14ac:dyDescent="0.3">
      <c r="A7" s="2">
        <v>3</v>
      </c>
      <c r="B7" s="11" t="s">
        <v>56</v>
      </c>
      <c r="C7" s="10" t="s">
        <v>0</v>
      </c>
      <c r="D7" s="12">
        <f t="shared" ref="D7:Q7" si="1">IF(D6="", "n/a", D6/D$4)</f>
        <v>3.6378856906149733E-2</v>
      </c>
      <c r="E7" s="12">
        <f t="shared" si="1"/>
        <v>2.0103870240027633E-2</v>
      </c>
      <c r="F7" s="12">
        <f t="shared" si="1"/>
        <v>2.2511216462720109E-2</v>
      </c>
      <c r="G7" s="12">
        <f t="shared" si="1"/>
        <v>4.3106855409299406E-2</v>
      </c>
      <c r="H7" s="12">
        <f t="shared" si="1"/>
        <v>4.635272222074089E-2</v>
      </c>
      <c r="I7" s="12">
        <f t="shared" si="1"/>
        <v>4.399164695623288E-2</v>
      </c>
      <c r="J7" s="12">
        <f t="shared" si="1"/>
        <v>4.7816034782413593E-2</v>
      </c>
      <c r="K7" s="12">
        <f t="shared" si="1"/>
        <v>2.8152279284386929E-2</v>
      </c>
      <c r="L7" s="12">
        <f t="shared" si="1"/>
        <v>2.3745867304641573E-2</v>
      </c>
      <c r="M7" s="12">
        <f t="shared" si="1"/>
        <v>3.8861896114113476E-2</v>
      </c>
      <c r="N7" s="12">
        <f t="shared" si="1"/>
        <v>7.2838374436519249E-2</v>
      </c>
      <c r="O7" s="12">
        <f t="shared" si="1"/>
        <v>3.9239468939318838E-2</v>
      </c>
      <c r="P7" s="12">
        <f t="shared" si="1"/>
        <v>2.9830415150673729E-2</v>
      </c>
      <c r="Q7" s="12">
        <f t="shared" si="1"/>
        <v>4.894845189327169E-2</v>
      </c>
      <c r="R7" s="12">
        <f t="shared" ref="R7:X7" si="2">IF(R6="", "n/a", R6/R$4)</f>
        <v>3.8412539262263908E-2</v>
      </c>
      <c r="S7" s="12">
        <f t="shared" si="2"/>
        <v>5.9871799808824677E-2</v>
      </c>
      <c r="T7" s="12">
        <f t="shared" si="2"/>
        <v>6.0590462225179435E-2</v>
      </c>
      <c r="U7" s="12">
        <f t="shared" si="2"/>
        <v>3.4899561051501951E-2</v>
      </c>
      <c r="V7" s="12">
        <f t="shared" si="2"/>
        <v>5.9189770975018437E-2</v>
      </c>
      <c r="W7" s="12">
        <f t="shared" si="2"/>
        <v>3.5312294275016774E-2</v>
      </c>
      <c r="X7" s="12">
        <f t="shared" si="2"/>
        <v>4.2331186704291472E-2</v>
      </c>
      <c r="Y7" s="12">
        <f t="shared" ref="Y7:Z7" si="3">IF(Y6="", "n/a", Y6/Y$4)</f>
        <v>4.6318309986708738E-2</v>
      </c>
      <c r="Z7" s="12">
        <f t="shared" si="3"/>
        <v>4.2106982156230467E-2</v>
      </c>
      <c r="AA7" s="75"/>
      <c r="AF7"/>
      <c r="AG7"/>
      <c r="AH7" s="72"/>
      <c r="AI7" s="72"/>
      <c r="AJ7" s="72"/>
      <c r="AK7" s="73"/>
      <c r="AL7" s="72"/>
      <c r="AM7" s="73"/>
    </row>
    <row r="8" spans="1:39" ht="16.5" thickBot="1" x14ac:dyDescent="0.3">
      <c r="A8" s="2">
        <v>4</v>
      </c>
      <c r="B8" s="11" t="s">
        <v>57</v>
      </c>
      <c r="C8" s="10" t="s">
        <v>1</v>
      </c>
      <c r="D8" s="10">
        <v>212.47955951999998</v>
      </c>
      <c r="E8" s="10">
        <v>148.66295796</v>
      </c>
      <c r="F8" s="10">
        <v>146.91381959999998</v>
      </c>
      <c r="G8" s="10">
        <v>170.9979936</v>
      </c>
      <c r="H8" s="10">
        <v>170.85211067999998</v>
      </c>
      <c r="I8" s="52">
        <v>206.45700000000002</v>
      </c>
      <c r="J8" s="52">
        <v>206.86099999999999</v>
      </c>
      <c r="K8" s="52">
        <v>192</v>
      </c>
      <c r="L8" s="54">
        <v>191.68700000000001</v>
      </c>
      <c r="M8" s="54">
        <v>195.91400000000002</v>
      </c>
      <c r="N8" s="62">
        <v>192.98099999999999</v>
      </c>
      <c r="O8" s="54">
        <v>208.31799999999998</v>
      </c>
      <c r="P8" s="54">
        <v>226.88299999999998</v>
      </c>
      <c r="Q8" s="54">
        <v>222.70099999999999</v>
      </c>
      <c r="R8" s="54">
        <v>235.03</v>
      </c>
      <c r="S8" s="54">
        <v>228.43313000000001</v>
      </c>
      <c r="T8" s="54">
        <v>194.09763600000002</v>
      </c>
      <c r="U8" s="54">
        <v>226.694941</v>
      </c>
      <c r="V8" s="54">
        <v>193.64935758919952</v>
      </c>
      <c r="W8" s="54">
        <v>202.760087</v>
      </c>
      <c r="X8" s="64">
        <v>210.78062399999999</v>
      </c>
      <c r="Y8" s="64">
        <v>210.68895599999999</v>
      </c>
      <c r="Z8" s="64">
        <v>204.30538899999999</v>
      </c>
      <c r="AA8" s="75">
        <f>(Z8-W8)/W8*100</f>
        <v>0.76213322989942911</v>
      </c>
      <c r="AF8"/>
      <c r="AG8"/>
      <c r="AH8" s="72"/>
      <c r="AI8" s="72"/>
      <c r="AJ8" s="72"/>
      <c r="AK8" s="72"/>
      <c r="AL8" s="72"/>
      <c r="AM8" s="72"/>
    </row>
    <row r="9" spans="1:39" ht="16.5" thickBot="1" x14ac:dyDescent="0.3">
      <c r="A9" s="2">
        <v>5</v>
      </c>
      <c r="B9" s="11" t="s">
        <v>57</v>
      </c>
      <c r="C9" s="10" t="s">
        <v>0</v>
      </c>
      <c r="D9" s="12">
        <f t="shared" ref="D9:Q9" si="4">IF(D8="", "n/a", D8/D$4)</f>
        <v>7.6846909284906312E-2</v>
      </c>
      <c r="E9" s="12">
        <f t="shared" si="4"/>
        <v>5.5524834367357986E-2</v>
      </c>
      <c r="F9" s="12">
        <f t="shared" si="4"/>
        <v>5.0802624186915196E-2</v>
      </c>
      <c r="G9" s="12">
        <f t="shared" si="4"/>
        <v>6.2406026714449309E-2</v>
      </c>
      <c r="H9" s="12">
        <f t="shared" si="4"/>
        <v>6.2160344859148162E-2</v>
      </c>
      <c r="I9" s="12">
        <f t="shared" si="4"/>
        <v>7.0820565758064433E-2</v>
      </c>
      <c r="J9" s="12">
        <f t="shared" si="4"/>
        <v>6.9749246018773109E-2</v>
      </c>
      <c r="K9" s="12">
        <f t="shared" si="4"/>
        <v>6.2250553583960561E-2</v>
      </c>
      <c r="L9" s="12">
        <f t="shared" si="4"/>
        <v>6.3025635756281603E-2</v>
      </c>
      <c r="M9" s="12">
        <f t="shared" si="4"/>
        <v>6.9715769902667618E-2</v>
      </c>
      <c r="N9" s="12">
        <f t="shared" si="4"/>
        <v>6.724637278587936E-2</v>
      </c>
      <c r="O9" s="12">
        <f t="shared" si="4"/>
        <v>6.6348410717680689E-2</v>
      </c>
      <c r="P9" s="12">
        <f t="shared" si="4"/>
        <v>7.5643088760076305E-2</v>
      </c>
      <c r="Q9" s="12">
        <f t="shared" si="4"/>
        <v>8.0053383161368133E-2</v>
      </c>
      <c r="R9" s="12">
        <f t="shared" ref="R9:X9" si="5">IF(R8="", "n/a", R8/R$4)</f>
        <v>8.7031780222719471E-2</v>
      </c>
      <c r="S9" s="12">
        <f t="shared" si="5"/>
        <v>8.5294484666768727E-2</v>
      </c>
      <c r="T9" s="12">
        <f t="shared" si="5"/>
        <v>7.2101058609476451E-2</v>
      </c>
      <c r="U9" s="12">
        <f t="shared" si="5"/>
        <v>8.2888299764711904E-2</v>
      </c>
      <c r="V9" s="12">
        <f t="shared" si="5"/>
        <v>7.442888280033709E-2</v>
      </c>
      <c r="W9" s="12">
        <f t="shared" si="5"/>
        <v>7.1571586911116925E-2</v>
      </c>
      <c r="X9" s="12">
        <f t="shared" si="5"/>
        <v>8.1267043454490692E-2</v>
      </c>
      <c r="Y9" s="12">
        <f t="shared" ref="Y9:Z9" si="6">IF(Y8="", "n/a", Y8/Y$4)</f>
        <v>7.8199453577265057E-2</v>
      </c>
      <c r="Z9" s="12">
        <f t="shared" si="6"/>
        <v>7.4382858461855494E-2</v>
      </c>
      <c r="AA9" s="75"/>
      <c r="AF9"/>
      <c r="AG9"/>
      <c r="AH9" s="72"/>
      <c r="AI9" s="72"/>
      <c r="AJ9" s="73"/>
      <c r="AK9" s="72"/>
      <c r="AL9" s="72"/>
      <c r="AM9" s="73"/>
    </row>
    <row r="10" spans="1:39" ht="16.5" thickBot="1" x14ac:dyDescent="0.3">
      <c r="A10" s="2">
        <v>6</v>
      </c>
      <c r="B10" s="11" t="s">
        <v>52</v>
      </c>
      <c r="C10" s="10" t="s">
        <v>1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54">
        <v>1.2629999999999999</v>
      </c>
      <c r="M10" s="54">
        <v>1.8879999999999999</v>
      </c>
      <c r="N10" s="54">
        <v>0.437</v>
      </c>
      <c r="O10" s="54">
        <v>0.28799999999999998</v>
      </c>
      <c r="P10" s="54">
        <v>0.22600000000000001</v>
      </c>
      <c r="Q10" s="54">
        <v>0.90200000000000002</v>
      </c>
      <c r="R10" s="54">
        <v>0.311</v>
      </c>
      <c r="S10" s="54">
        <v>0.317</v>
      </c>
      <c r="T10" s="54">
        <v>0.15992400000000001</v>
      </c>
      <c r="U10" s="54">
        <v>0.124582</v>
      </c>
      <c r="V10" s="54">
        <v>8.7645617759999989E-2</v>
      </c>
      <c r="W10" s="54">
        <v>9.078E-2</v>
      </c>
      <c r="X10" s="64">
        <v>6.0082000000000003E-2</v>
      </c>
      <c r="Y10" s="64">
        <v>8.4821999999999995E-2</v>
      </c>
      <c r="Z10" s="64">
        <v>0.20763699999999999</v>
      </c>
      <c r="AA10" s="75">
        <f t="shared" ref="AA10:AA18" si="7">(Z10-W10)/W10*100</f>
        <v>128.72549019607843</v>
      </c>
    </row>
    <row r="11" spans="1:39" ht="16.5" thickBot="1" x14ac:dyDescent="0.3">
      <c r="A11" s="2">
        <v>7</v>
      </c>
      <c r="B11" s="11" t="s">
        <v>52</v>
      </c>
      <c r="C11" s="10" t="s">
        <v>0</v>
      </c>
      <c r="D11" s="12">
        <f t="shared" ref="D11:Q11" si="8">IF(D10="", "n/a", D10/D$4)</f>
        <v>0</v>
      </c>
      <c r="E11" s="12">
        <f t="shared" si="8"/>
        <v>0</v>
      </c>
      <c r="F11" s="12">
        <f t="shared" si="8"/>
        <v>0</v>
      </c>
      <c r="G11" s="12">
        <f t="shared" si="8"/>
        <v>0</v>
      </c>
      <c r="H11" s="12">
        <f t="shared" si="8"/>
        <v>0</v>
      </c>
      <c r="I11" s="12">
        <f t="shared" si="8"/>
        <v>0</v>
      </c>
      <c r="J11" s="12">
        <f t="shared" si="8"/>
        <v>0</v>
      </c>
      <c r="K11" s="12">
        <f t="shared" si="8"/>
        <v>0</v>
      </c>
      <c r="L11" s="12">
        <f t="shared" si="8"/>
        <v>4.1526748272018271E-4</v>
      </c>
      <c r="M11" s="12">
        <f t="shared" si="8"/>
        <v>6.718426124536095E-4</v>
      </c>
      <c r="N11" s="12">
        <f t="shared" si="8"/>
        <v>1.522775035232965E-4</v>
      </c>
      <c r="O11" s="12">
        <f t="shared" si="8"/>
        <v>9.1726794068165208E-5</v>
      </c>
      <c r="P11" s="12">
        <f t="shared" si="8"/>
        <v>7.5348695405901928E-5</v>
      </c>
      <c r="Q11" s="12">
        <f t="shared" si="8"/>
        <v>3.2423811124132385E-4</v>
      </c>
      <c r="R11" s="12">
        <f t="shared" ref="R11:X11" si="9">IF(R10="", "n/a", R10/R$4)</f>
        <v>1.15163526567952E-4</v>
      </c>
      <c r="S11" s="12">
        <f t="shared" si="9"/>
        <v>1.1836440554557776E-4</v>
      </c>
      <c r="T11" s="12">
        <f t="shared" si="9"/>
        <v>5.9406646751029529E-5</v>
      </c>
      <c r="U11" s="12">
        <f t="shared" si="9"/>
        <v>4.5551921519445541E-5</v>
      </c>
      <c r="V11" s="12">
        <f t="shared" si="9"/>
        <v>3.3686481036826389E-5</v>
      </c>
      <c r="W11" s="12">
        <f t="shared" si="9"/>
        <v>3.2044120496906249E-5</v>
      </c>
      <c r="X11" s="12">
        <f t="shared" si="9"/>
        <v>2.3164778679242882E-5</v>
      </c>
      <c r="Y11" s="12">
        <f t="shared" ref="Y11:Z11" si="10">IF(Y10="", "n/a", Y10/Y$4)</f>
        <v>3.1482590152142467E-5</v>
      </c>
      <c r="Z11" s="12">
        <f t="shared" si="10"/>
        <v>7.559582083487915E-5</v>
      </c>
      <c r="AA11" s="75"/>
    </row>
    <row r="12" spans="1:39" ht="16.5" thickBot="1" x14ac:dyDescent="0.3">
      <c r="A12" s="2">
        <v>8</v>
      </c>
      <c r="B12" s="11" t="s">
        <v>58</v>
      </c>
      <c r="C12" s="10" t="s">
        <v>1</v>
      </c>
      <c r="D12" s="10"/>
      <c r="E12" s="10"/>
      <c r="F12" s="10"/>
      <c r="G12" s="10"/>
      <c r="H12" s="10"/>
      <c r="I12" s="10"/>
      <c r="J12" s="10"/>
      <c r="K12" s="10"/>
      <c r="L12" s="58"/>
      <c r="M12" s="58"/>
      <c r="N12" s="58"/>
      <c r="O12" s="58"/>
      <c r="P12" s="58"/>
      <c r="Q12" s="58"/>
      <c r="R12" s="54">
        <v>6.0720000000000001</v>
      </c>
      <c r="S12" s="54">
        <v>10.382201</v>
      </c>
      <c r="T12" s="54">
        <v>9.411994</v>
      </c>
      <c r="U12" s="54">
        <v>9.4977689999999999</v>
      </c>
      <c r="V12" s="54">
        <v>8.3679643598400002</v>
      </c>
      <c r="W12" s="54">
        <v>8.7521679999999993</v>
      </c>
      <c r="X12" s="64">
        <v>10.048266999999999</v>
      </c>
      <c r="Y12" s="64">
        <v>8.8835700000000006</v>
      </c>
      <c r="Z12" s="64">
        <v>9.2549499999999991</v>
      </c>
      <c r="AA12" s="75">
        <f t="shared" si="7"/>
        <v>5.7446566382180952</v>
      </c>
    </row>
    <row r="13" spans="1:39" ht="16.5" thickBot="1" x14ac:dyDescent="0.3">
      <c r="A13" s="2">
        <v>9</v>
      </c>
      <c r="B13" s="11" t="s">
        <v>58</v>
      </c>
      <c r="C13" s="10" t="s">
        <v>0</v>
      </c>
      <c r="D13" s="12" t="str">
        <f t="shared" ref="D13:Q13" si="11">IF(D12="", "n/a", D12/D$4)</f>
        <v>n/a</v>
      </c>
      <c r="E13" s="12" t="str">
        <f t="shared" si="11"/>
        <v>n/a</v>
      </c>
      <c r="F13" s="12" t="str">
        <f t="shared" si="11"/>
        <v>n/a</v>
      </c>
      <c r="G13" s="12" t="str">
        <f t="shared" si="11"/>
        <v>n/a</v>
      </c>
      <c r="H13" s="12" t="str">
        <f t="shared" si="11"/>
        <v>n/a</v>
      </c>
      <c r="I13" s="12" t="str">
        <f t="shared" si="11"/>
        <v>n/a</v>
      </c>
      <c r="J13" s="12" t="str">
        <f t="shared" si="11"/>
        <v>n/a</v>
      </c>
      <c r="K13" s="12" t="str">
        <f t="shared" si="11"/>
        <v>n/a</v>
      </c>
      <c r="L13" s="12" t="str">
        <f t="shared" si="11"/>
        <v>n/a</v>
      </c>
      <c r="M13" s="12" t="str">
        <f t="shared" si="11"/>
        <v>n/a</v>
      </c>
      <c r="N13" s="12" t="str">
        <f t="shared" si="11"/>
        <v>n/a</v>
      </c>
      <c r="O13" s="12" t="str">
        <f t="shared" si="11"/>
        <v>n/a</v>
      </c>
      <c r="P13" s="12" t="str">
        <f t="shared" si="11"/>
        <v>n/a</v>
      </c>
      <c r="Q13" s="12" t="str">
        <f t="shared" si="11"/>
        <v>n/a</v>
      </c>
      <c r="R13" s="12">
        <f t="shared" ref="R13:X13" si="12">IF(R12="", "n/a", R12/R$4)</f>
        <v>2.2484660235389214E-3</v>
      </c>
      <c r="S13" s="12">
        <f t="shared" si="12"/>
        <v>3.8766026801883373E-3</v>
      </c>
      <c r="T13" s="12">
        <f t="shared" si="12"/>
        <v>3.4962544882619832E-3</v>
      </c>
      <c r="U13" s="12">
        <f t="shared" si="12"/>
        <v>3.4727458870288065E-3</v>
      </c>
      <c r="V13" s="12">
        <f t="shared" si="12"/>
        <v>3.2162163942580815E-3</v>
      </c>
      <c r="W13" s="12">
        <f t="shared" si="12"/>
        <v>3.0893977307905589E-3</v>
      </c>
      <c r="X13" s="12">
        <f t="shared" si="12"/>
        <v>3.8741366992600082E-3</v>
      </c>
      <c r="Y13" s="12">
        <f t="shared" ref="Y13:Z13" si="13">IF(Y12="", "n/a", Y12/Y$4)</f>
        <v>3.2972317723924016E-3</v>
      </c>
      <c r="Z13" s="12">
        <f t="shared" si="13"/>
        <v>3.3695128615601495E-3</v>
      </c>
      <c r="AA13" s="75"/>
    </row>
    <row r="14" spans="1:39" ht="16.5" thickBot="1" x14ac:dyDescent="0.3">
      <c r="A14" s="2">
        <v>10</v>
      </c>
      <c r="B14" s="11" t="s">
        <v>4</v>
      </c>
      <c r="C14" s="10" t="s">
        <v>1</v>
      </c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52">
        <v>2E-3</v>
      </c>
      <c r="O14" s="52">
        <v>0.10100000000000001</v>
      </c>
      <c r="P14" s="52">
        <v>0.24399999999999999</v>
      </c>
      <c r="Q14" s="52">
        <v>0.77800000000000002</v>
      </c>
      <c r="R14" s="54">
        <v>1.2370000000000001</v>
      </c>
      <c r="S14" s="52">
        <v>1.9430000000000001</v>
      </c>
      <c r="T14" s="54">
        <v>2.0373649999999999</v>
      </c>
      <c r="U14" s="54">
        <v>2.0418660000000002</v>
      </c>
      <c r="V14" s="54">
        <v>1.959067325376</v>
      </c>
      <c r="W14" s="54">
        <v>1.9966440000000001</v>
      </c>
      <c r="X14" s="64">
        <v>2.0771519999999999</v>
      </c>
      <c r="Y14" s="64">
        <v>7.2725729999999995</v>
      </c>
      <c r="Z14" s="64">
        <v>10.797824</v>
      </c>
      <c r="AA14" s="75">
        <f t="shared" si="7"/>
        <v>440.79866015173462</v>
      </c>
    </row>
    <row r="15" spans="1:39" ht="16.5" thickBot="1" x14ac:dyDescent="0.3">
      <c r="A15" s="2">
        <v>11</v>
      </c>
      <c r="B15" s="11" t="s">
        <v>4</v>
      </c>
      <c r="C15" s="10" t="s">
        <v>0</v>
      </c>
      <c r="D15" s="12" t="str">
        <f t="shared" ref="D15:Q15" si="14">IF(D14="", "n/a", D14/D$4)</f>
        <v>n/a</v>
      </c>
      <c r="E15" s="12" t="str">
        <f t="shared" si="14"/>
        <v>n/a</v>
      </c>
      <c r="F15" s="12" t="str">
        <f t="shared" si="14"/>
        <v>n/a</v>
      </c>
      <c r="G15" s="12" t="str">
        <f t="shared" si="14"/>
        <v>n/a</v>
      </c>
      <c r="H15" s="12" t="str">
        <f t="shared" si="14"/>
        <v>n/a</v>
      </c>
      <c r="I15" s="12" t="str">
        <f t="shared" si="14"/>
        <v>n/a</v>
      </c>
      <c r="J15" s="12" t="str">
        <f t="shared" si="14"/>
        <v>n/a</v>
      </c>
      <c r="K15" s="12" t="str">
        <f t="shared" si="14"/>
        <v>n/a</v>
      </c>
      <c r="L15" s="12" t="str">
        <f t="shared" si="14"/>
        <v>n/a</v>
      </c>
      <c r="M15" s="12" t="str">
        <f t="shared" si="14"/>
        <v>n/a</v>
      </c>
      <c r="N15" s="17">
        <f t="shared" si="14"/>
        <v>6.9692221292126549E-7</v>
      </c>
      <c r="O15" s="16">
        <f t="shared" si="14"/>
        <v>3.2168077086405165E-5</v>
      </c>
      <c r="P15" s="16">
        <f t="shared" si="14"/>
        <v>8.1349918933805619E-5</v>
      </c>
      <c r="Q15" s="16">
        <f t="shared" si="14"/>
        <v>2.7966435758952326E-4</v>
      </c>
      <c r="R15" s="16">
        <f t="shared" ref="R15:X15" si="15">IF(R14="", "n/a", R14/R$4)</f>
        <v>4.580620011722078E-4</v>
      </c>
      <c r="S15" s="16">
        <f t="shared" si="15"/>
        <v>7.2549539424308386E-4</v>
      </c>
      <c r="T15" s="16">
        <f t="shared" si="15"/>
        <v>7.5681588040513777E-4</v>
      </c>
      <c r="U15" s="16">
        <f t="shared" si="15"/>
        <v>7.465839349603009E-4</v>
      </c>
      <c r="V15" s="16">
        <f t="shared" si="15"/>
        <v>7.5296501973271988E-4</v>
      </c>
      <c r="W15" s="16">
        <f t="shared" si="15"/>
        <v>7.0478850986368017E-4</v>
      </c>
      <c r="X15" s="16">
        <f t="shared" si="15"/>
        <v>8.0085160885367841E-4</v>
      </c>
      <c r="Y15" s="16">
        <f t="shared" ref="Y15:Z15" si="16">IF(Y14="", "n/a", Y14/Y$4)</f>
        <v>2.6992930502763102E-3</v>
      </c>
      <c r="Z15" s="16">
        <f t="shared" si="16"/>
        <v>3.931237537195E-3</v>
      </c>
      <c r="AA15" s="75"/>
    </row>
    <row r="16" spans="1:39" ht="16.5" thickBot="1" x14ac:dyDescent="0.3">
      <c r="A16" s="2">
        <v>12</v>
      </c>
      <c r="B16" s="11" t="s">
        <v>59</v>
      </c>
      <c r="C16" s="10" t="s">
        <v>1</v>
      </c>
      <c r="D16" s="10">
        <v>15.589819199999999</v>
      </c>
      <c r="E16" s="10">
        <v>23.11765488</v>
      </c>
      <c r="F16" s="10">
        <v>12.961944599999999</v>
      </c>
      <c r="G16" s="10">
        <v>13.15329504</v>
      </c>
      <c r="H16" s="10">
        <v>11.749795799999999</v>
      </c>
      <c r="I16" s="52">
        <v>10.047000000000001</v>
      </c>
      <c r="J16" s="52">
        <v>10.356</v>
      </c>
      <c r="K16" s="52">
        <v>9.85</v>
      </c>
      <c r="L16" s="52">
        <v>8.9179999999999993</v>
      </c>
      <c r="M16" s="52">
        <v>9.7490000000000006</v>
      </c>
      <c r="N16" s="52">
        <v>11.352</v>
      </c>
      <c r="O16" s="52">
        <v>11.936999999999999</v>
      </c>
      <c r="P16" s="52">
        <v>10.288</v>
      </c>
      <c r="Q16" s="54">
        <v>7.9539999999999997</v>
      </c>
      <c r="R16" s="54">
        <v>6.8410000000000002</v>
      </c>
      <c r="S16" s="54">
        <v>6.0339999999999998</v>
      </c>
      <c r="T16" s="54">
        <v>5.6890000000000001</v>
      </c>
      <c r="U16" s="54">
        <v>5.5770600000000004</v>
      </c>
      <c r="V16" s="54">
        <v>5.4012278257087152</v>
      </c>
      <c r="W16" s="54">
        <v>4.8919680000000003</v>
      </c>
      <c r="X16" s="64">
        <v>19.702867999999999</v>
      </c>
      <c r="Y16" s="64">
        <v>18.506415000000001</v>
      </c>
      <c r="Z16" s="64">
        <v>17.668037000000002</v>
      </c>
      <c r="AA16" s="75">
        <f t="shared" si="7"/>
        <v>261.16419813048657</v>
      </c>
    </row>
    <row r="17" spans="1:29" ht="16.5" thickBot="1" x14ac:dyDescent="0.3">
      <c r="A17" s="2">
        <v>13</v>
      </c>
      <c r="B17" s="11" t="s">
        <v>59</v>
      </c>
      <c r="C17" s="10" t="s">
        <v>0</v>
      </c>
      <c r="D17" s="12">
        <f t="shared" ref="D17:Q17" si="17">IF(D16="", "n/a", D16/D$4)</f>
        <v>5.6383278680400507E-3</v>
      </c>
      <c r="E17" s="12">
        <f t="shared" si="17"/>
        <v>8.6343227377402108E-3</v>
      </c>
      <c r="F17" s="12">
        <f t="shared" si="17"/>
        <v>4.4822250353186979E-3</v>
      </c>
      <c r="G17" s="12">
        <f t="shared" si="17"/>
        <v>4.8003187895256892E-3</v>
      </c>
      <c r="H17" s="12">
        <f t="shared" si="17"/>
        <v>4.2748746623360746E-3</v>
      </c>
      <c r="I17" s="12">
        <f t="shared" si="17"/>
        <v>3.4464039687260458E-3</v>
      </c>
      <c r="J17" s="12">
        <f t="shared" si="17"/>
        <v>3.4918287728011289E-3</v>
      </c>
      <c r="K17" s="12">
        <f t="shared" si="17"/>
        <v>3.1935830875104766E-3</v>
      </c>
      <c r="L17" s="12">
        <f t="shared" si="17"/>
        <v>2.9321895573227153E-3</v>
      </c>
      <c r="M17" s="12">
        <f t="shared" si="17"/>
        <v>3.4691703542427117E-3</v>
      </c>
      <c r="N17" s="12">
        <f t="shared" si="17"/>
        <v>3.9557304805411028E-3</v>
      </c>
      <c r="O17" s="12">
        <f t="shared" si="17"/>
        <v>3.8018845166378061E-3</v>
      </c>
      <c r="P17" s="12">
        <f t="shared" si="17"/>
        <v>3.4300326475040664E-3</v>
      </c>
      <c r="Q17" s="12">
        <f t="shared" si="17"/>
        <v>2.8591906173098557E-3</v>
      </c>
      <c r="R17" s="12">
        <f t="shared" ref="R17:X17" si="18">IF(R16="", "n/a", R16/R$4)</f>
        <v>2.5332272837664295E-3</v>
      </c>
      <c r="S17" s="12">
        <f t="shared" si="18"/>
        <v>2.2530309875773381E-3</v>
      </c>
      <c r="T17" s="12">
        <f t="shared" si="18"/>
        <v>2.1132813922025897E-3</v>
      </c>
      <c r="U17" s="12">
        <f t="shared" si="18"/>
        <v>2.0391854315169045E-3</v>
      </c>
      <c r="V17" s="12">
        <f t="shared" si="18"/>
        <v>2.0759550035296102E-3</v>
      </c>
      <c r="W17" s="12">
        <f t="shared" si="18"/>
        <v>1.7267989872109437E-3</v>
      </c>
      <c r="X17" s="12">
        <f t="shared" si="18"/>
        <v>7.5964944004250322E-3</v>
      </c>
      <c r="Y17" s="12">
        <f t="shared" ref="Y17:Z17" si="19">IF(Y16="", "n/a", Y16/Y$4)</f>
        <v>6.8688533473681554E-3</v>
      </c>
      <c r="Z17" s="12">
        <f t="shared" si="19"/>
        <v>6.4325229104447469E-3</v>
      </c>
      <c r="AA17" s="75"/>
    </row>
    <row r="18" spans="1:29" ht="16.5" thickBot="1" x14ac:dyDescent="0.3">
      <c r="A18" s="2">
        <v>14</v>
      </c>
      <c r="B18" s="11" t="s">
        <v>51</v>
      </c>
      <c r="C18" s="10" t="s">
        <v>1</v>
      </c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54">
        <v>1.7903023186723199</v>
      </c>
      <c r="T18" s="54">
        <v>3.1906430000000001</v>
      </c>
      <c r="U18" s="54">
        <v>4.5647229999999999</v>
      </c>
      <c r="V18" s="54">
        <v>4.7859434272051198</v>
      </c>
      <c r="W18" s="54">
        <v>4.8791500000000001</v>
      </c>
      <c r="X18" s="64">
        <v>5.0734890000000004</v>
      </c>
      <c r="Y18" s="64">
        <v>6.0734890000000004</v>
      </c>
      <c r="Z18" s="64">
        <v>7.0734890000000004</v>
      </c>
      <c r="AA18" s="75">
        <f t="shared" si="7"/>
        <v>44.973796665402787</v>
      </c>
    </row>
    <row r="19" spans="1:29" ht="16.5" thickBot="1" x14ac:dyDescent="0.3">
      <c r="A19" s="2">
        <v>15</v>
      </c>
      <c r="B19" s="11" t="s">
        <v>51</v>
      </c>
      <c r="C19" s="10" t="s">
        <v>0</v>
      </c>
      <c r="D19" s="12" t="str">
        <f t="shared" ref="D19:Q19" si="20">IF(D18="", "n/a", D18/D$4)</f>
        <v>n/a</v>
      </c>
      <c r="E19" s="12" t="str">
        <f t="shared" si="20"/>
        <v>n/a</v>
      </c>
      <c r="F19" s="12" t="str">
        <f t="shared" si="20"/>
        <v>n/a</v>
      </c>
      <c r="G19" s="12" t="str">
        <f t="shared" si="20"/>
        <v>n/a</v>
      </c>
      <c r="H19" s="12" t="str">
        <f t="shared" si="20"/>
        <v>n/a</v>
      </c>
      <c r="I19" s="12" t="str">
        <f t="shared" si="20"/>
        <v>n/a</v>
      </c>
      <c r="J19" s="12" t="str">
        <f t="shared" si="20"/>
        <v>n/a</v>
      </c>
      <c r="K19" s="12" t="str">
        <f t="shared" si="20"/>
        <v>n/a</v>
      </c>
      <c r="L19" s="12" t="str">
        <f t="shared" si="20"/>
        <v>n/a</v>
      </c>
      <c r="M19" s="12" t="str">
        <f t="shared" si="20"/>
        <v>n/a</v>
      </c>
      <c r="N19" s="12" t="str">
        <f t="shared" si="20"/>
        <v>n/a</v>
      </c>
      <c r="O19" s="12" t="str">
        <f t="shared" si="20"/>
        <v>n/a</v>
      </c>
      <c r="P19" s="12" t="str">
        <f t="shared" si="20"/>
        <v>n/a</v>
      </c>
      <c r="Q19" s="12" t="str">
        <f t="shared" si="20"/>
        <v>n/a</v>
      </c>
      <c r="R19" s="12" t="str">
        <f t="shared" ref="R19:X19" si="21">IF(R18="", "n/a", R18/R$4)</f>
        <v>n/a</v>
      </c>
      <c r="S19" s="12">
        <f t="shared" si="21"/>
        <v>6.6847971513097368E-4</v>
      </c>
      <c r="T19" s="12">
        <f t="shared" si="21"/>
        <v>1.1852217403869657E-3</v>
      </c>
      <c r="U19" s="12">
        <f t="shared" si="21"/>
        <v>1.6690364888507811E-3</v>
      </c>
      <c r="V19" s="12">
        <f t="shared" si="21"/>
        <v>1.8394712322679072E-3</v>
      </c>
      <c r="W19" s="12">
        <f t="shared" si="21"/>
        <v>1.7222744054029536E-3</v>
      </c>
      <c r="X19" s="12">
        <f t="shared" si="21"/>
        <v>1.9560974970302802E-3</v>
      </c>
      <c r="Y19" s="12">
        <f t="shared" ref="Y19:Z19" si="22">IF(Y18="", "n/a", Y18/Y$4)</f>
        <v>2.2542402322574995E-3</v>
      </c>
      <c r="Z19" s="12">
        <f t="shared" si="22"/>
        <v>2.5752934550272279E-3</v>
      </c>
    </row>
    <row r="20" spans="1:29" ht="16.5" customHeight="1" thickBot="1" x14ac:dyDescent="0.3">
      <c r="A20" s="2"/>
      <c r="B20" s="99" t="s">
        <v>5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Z20" s="76"/>
    </row>
    <row r="21" spans="1:29" ht="16.5" thickBot="1" x14ac:dyDescent="0.3">
      <c r="A21" s="2">
        <v>16</v>
      </c>
      <c r="B21" s="3" t="s">
        <v>60</v>
      </c>
      <c r="C21" s="10" t="s">
        <v>1</v>
      </c>
      <c r="D21" s="13">
        <f t="shared" ref="D21:V21" si="23">(D6+D8+D10+D12+D14+D16+D18)</f>
        <v>328.65590279999998</v>
      </c>
      <c r="E21" s="13">
        <f t="shared" si="23"/>
        <v>225.60699252000001</v>
      </c>
      <c r="F21" s="13">
        <f t="shared" si="23"/>
        <v>224.97493667999998</v>
      </c>
      <c r="G21" s="13">
        <f t="shared" si="23"/>
        <v>302.26785803999996</v>
      </c>
      <c r="H21" s="13">
        <f t="shared" si="23"/>
        <v>310.00564667999998</v>
      </c>
      <c r="I21" s="13">
        <f t="shared" si="23"/>
        <v>344.74900000000002</v>
      </c>
      <c r="J21" s="13">
        <f t="shared" si="23"/>
        <v>359.02889526353601</v>
      </c>
      <c r="K21" s="13">
        <f t="shared" si="23"/>
        <v>288.68035429254405</v>
      </c>
      <c r="L21" s="13">
        <f t="shared" si="23"/>
        <v>274.08899406702398</v>
      </c>
      <c r="M21" s="13">
        <f t="shared" si="23"/>
        <v>316.76000000000005</v>
      </c>
      <c r="N21" s="61">
        <f t="shared" si="23"/>
        <v>413.800706751088</v>
      </c>
      <c r="O21" s="13">
        <f t="shared" si="23"/>
        <v>343.84646411452803</v>
      </c>
      <c r="P21" s="13">
        <f t="shared" si="23"/>
        <v>327.11400000000003</v>
      </c>
      <c r="Q21" s="13">
        <f t="shared" si="23"/>
        <v>368.505</v>
      </c>
      <c r="R21" s="13">
        <f t="shared" si="23"/>
        <v>353.22436130441599</v>
      </c>
      <c r="S21" s="47">
        <f t="shared" si="23"/>
        <v>409.24649141267236</v>
      </c>
      <c r="T21" s="60">
        <f t="shared" si="23"/>
        <v>377.69741930035207</v>
      </c>
      <c r="U21" s="60">
        <f t="shared" si="23"/>
        <v>343.94932100000005</v>
      </c>
      <c r="V21" s="60">
        <f t="shared" si="23"/>
        <v>368.25138314508939</v>
      </c>
      <c r="W21" s="65">
        <f>(W6+W8+W10+W12+W14+W16+W18)</f>
        <v>323.40943199999998</v>
      </c>
      <c r="X21" s="65">
        <f>(X6+X8+X10+X12+X14+X16+X18)</f>
        <v>357.53599200000002</v>
      </c>
      <c r="Y21" s="65">
        <f t="shared" ref="Y21:Z21" si="24">(Y6+Y8+Y10+Y12+Y14+Y16+Y18)</f>
        <v>376.302978</v>
      </c>
      <c r="Z21" s="65">
        <f t="shared" si="24"/>
        <v>364.96143699999999</v>
      </c>
      <c r="AA21" s="48">
        <f>(Z21-Y21)/Y21*100</f>
        <v>-3.0139386778916233</v>
      </c>
      <c r="AB21" s="48">
        <f>(Z21-U21)/U21*100</f>
        <v>6.1090732608249372</v>
      </c>
    </row>
    <row r="22" spans="1:29" ht="16.5" thickBot="1" x14ac:dyDescent="0.3">
      <c r="A22" s="2">
        <v>17</v>
      </c>
      <c r="B22" s="3" t="s">
        <v>60</v>
      </c>
      <c r="C22" s="10" t="s">
        <v>0</v>
      </c>
      <c r="D22" s="14">
        <f>IF(D21=0, "n/a", D21/D$4)</f>
        <v>0.11886409405909609</v>
      </c>
      <c r="E22" s="14">
        <f t="shared" ref="E22:Q22" si="25">IF(E21=0, "n/a", E21/E$4)</f>
        <v>8.4263027345125835E-2</v>
      </c>
      <c r="F22" s="14">
        <f t="shared" si="25"/>
        <v>7.7796065684954008E-2</v>
      </c>
      <c r="G22" s="14">
        <f t="shared" si="25"/>
        <v>0.11031320091327439</v>
      </c>
      <c r="H22" s="14">
        <f t="shared" si="25"/>
        <v>0.11278794174222513</v>
      </c>
      <c r="I22" s="14">
        <f t="shared" si="25"/>
        <v>0.11825861668302336</v>
      </c>
      <c r="J22" s="14">
        <f t="shared" si="25"/>
        <v>0.12105710957398784</v>
      </c>
      <c r="K22" s="14">
        <f t="shared" si="25"/>
        <v>9.3596415955857978E-2</v>
      </c>
      <c r="L22" s="14">
        <f t="shared" si="25"/>
        <v>9.0118960100966067E-2</v>
      </c>
      <c r="M22" s="14">
        <f t="shared" si="25"/>
        <v>0.11271867898347743</v>
      </c>
      <c r="N22" s="14">
        <f t="shared" si="25"/>
        <v>0.14419345212867593</v>
      </c>
      <c r="O22" s="14">
        <f t="shared" si="25"/>
        <v>0.10951365904479192</v>
      </c>
      <c r="P22" s="14">
        <f t="shared" si="25"/>
        <v>0.10906023517259382</v>
      </c>
      <c r="Q22" s="14">
        <f t="shared" si="25"/>
        <v>0.13246492814078054</v>
      </c>
      <c r="R22" s="14">
        <f t="shared" ref="R22:X22" si="26">IF(R21=0, "n/a", R21/R$4)</f>
        <v>0.1307992383200289</v>
      </c>
      <c r="S22" s="14">
        <f t="shared" si="26"/>
        <v>0.15280825765827874</v>
      </c>
      <c r="T22" s="14">
        <f t="shared" si="26"/>
        <v>0.14030250098266361</v>
      </c>
      <c r="U22" s="14">
        <f t="shared" si="26"/>
        <v>0.12576096448009011</v>
      </c>
      <c r="V22" s="14">
        <f t="shared" si="26"/>
        <v>0.14153694790618068</v>
      </c>
      <c r="W22" s="14">
        <f t="shared" si="26"/>
        <v>0.11415918493989874</v>
      </c>
      <c r="X22" s="14">
        <f t="shared" si="26"/>
        <v>0.13784897514303043</v>
      </c>
      <c r="Y22" s="14">
        <f t="shared" ref="Y22:Z22" si="27">IF(Y21=0, "n/a", Y21/Y$4)</f>
        <v>0.1396688645564203</v>
      </c>
      <c r="Z22" s="14">
        <f t="shared" si="27"/>
        <v>0.13287400320314796</v>
      </c>
      <c r="AA22" s="49">
        <f>AVERAGE(D22:Z22)</f>
        <v>0.11959849229211172</v>
      </c>
    </row>
    <row r="23" spans="1:29" x14ac:dyDescent="0.25">
      <c r="B23" s="4"/>
      <c r="C23" s="5"/>
      <c r="D23" s="5" cm="1">
        <f t="array" aca="1" ref="D23" ca="1">D23:Q23</f>
        <v>0</v>
      </c>
      <c r="E23" s="5" cm="1">
        <f t="array" aca="1" ref="E23" ca="1">E23:R23</f>
        <v>0</v>
      </c>
      <c r="F23" s="5" cm="1">
        <f t="array" aca="1" ref="F23" ca="1">F23:S23</f>
        <v>0</v>
      </c>
      <c r="G23" s="5" cm="1">
        <f t="array" aca="1" ref="G23" ca="1">G23:T23</f>
        <v>0</v>
      </c>
      <c r="H23" s="5" cm="1">
        <f t="array" aca="1" ref="H23" ca="1">H23:U23</f>
        <v>0</v>
      </c>
      <c r="I23" s="5" cm="1">
        <f t="array" aca="1" ref="I23" ca="1">I23:V23</f>
        <v>0</v>
      </c>
      <c r="J23" s="5" cm="1">
        <f t="array" aca="1" ref="J23" ca="1">J23:W23</f>
        <v>0</v>
      </c>
      <c r="K23" s="5" cm="1">
        <f t="array" aca="1" ref="K23" ca="1">K23:X23</f>
        <v>0</v>
      </c>
      <c r="L23" s="5" cm="1">
        <f t="array" aca="1" ref="L23" ca="1">L23:Y23</f>
        <v>0</v>
      </c>
      <c r="M23" s="5" cm="1">
        <f t="array" aca="1" ref="M23" ca="1">M23:Z23</f>
        <v>0</v>
      </c>
      <c r="N23" s="5" cm="1">
        <f t="array" aca="1" ref="N23" ca="1">N23:AA23</f>
        <v>0</v>
      </c>
      <c r="O23" s="5" cm="1">
        <f t="array" aca="1" ref="O23" ca="1">O23:AB23</f>
        <v>0</v>
      </c>
      <c r="P23" s="5" cm="1">
        <f t="array" aca="1" ref="P23" ca="1">P23:AC23</f>
        <v>0</v>
      </c>
      <c r="Q23" s="48" cm="1">
        <f t="array" aca="1" ref="Q23" ca="1">Q23:AD23</f>
        <v>0</v>
      </c>
    </row>
    <row r="24" spans="1:29" ht="15.75" x14ac:dyDescent="0.25">
      <c r="B24" s="15"/>
      <c r="D24" s="49"/>
      <c r="F24" s="49">
        <f>(F21-D21)/D21</f>
        <v>-0.31546966062889775</v>
      </c>
      <c r="I24" s="50"/>
      <c r="J24" s="49">
        <f>(J21-F21)/F21</f>
        <v>0.59586174603178932</v>
      </c>
      <c r="K24" s="49">
        <f>(K21-J21)/J21</f>
        <v>-0.19594116768611175</v>
      </c>
      <c r="L24" s="50"/>
      <c r="M24" s="50"/>
      <c r="N24" s="49">
        <f>(N21-L21)/L21</f>
        <v>0.50973120303363884</v>
      </c>
      <c r="O24" s="50"/>
      <c r="P24" s="50"/>
      <c r="Q24" s="50"/>
      <c r="R24" s="50"/>
      <c r="S24" s="50"/>
      <c r="T24" s="50"/>
      <c r="U24" s="50"/>
      <c r="V24" s="49"/>
      <c r="W24" s="49">
        <f>(W21-V21)/V21</f>
        <v>-0.12176994628536639</v>
      </c>
      <c r="X24" s="48">
        <f>(X21-W21)/W21*100</f>
        <v>10.552122672785883</v>
      </c>
    </row>
    <row r="25" spans="1:29" ht="15.75" x14ac:dyDescent="0.25">
      <c r="B25" s="15" t="s">
        <v>75</v>
      </c>
      <c r="D25" s="48">
        <f>AVERAGE(D22:W22)</f>
        <v>0.11701867399079854</v>
      </c>
    </row>
    <row r="26" spans="1:29" x14ac:dyDescent="0.25">
      <c r="D26" s="48">
        <f>AVERAGE(D22:V22)</f>
        <v>0.11716917341453011</v>
      </c>
      <c r="W26" s="74"/>
    </row>
    <row r="27" spans="1:29" x14ac:dyDescent="0.25">
      <c r="B27" s="55" t="s">
        <v>43</v>
      </c>
    </row>
    <row r="29" spans="1:29" x14ac:dyDescent="0.25">
      <c r="D29" s="96" t="s">
        <v>84</v>
      </c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</row>
    <row r="30" spans="1:29" x14ac:dyDescent="0.25">
      <c r="AC30" s="48" t="s">
        <v>53</v>
      </c>
    </row>
    <row r="31" spans="1:29" x14ac:dyDescent="0.25">
      <c r="AC31" s="48" t="s">
        <v>55</v>
      </c>
    </row>
    <row r="32" spans="1:29" x14ac:dyDescent="0.25">
      <c r="AC32" s="48">
        <v>44.165748000000001</v>
      </c>
    </row>
    <row r="35" spans="20:41" x14ac:dyDescent="0.25">
      <c r="T35" s="67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7" t="s">
        <v>45</v>
      </c>
      <c r="AF35" s="66"/>
      <c r="AG35" s="66"/>
      <c r="AH35" s="66"/>
      <c r="AI35" s="66"/>
      <c r="AJ35" s="66"/>
      <c r="AK35" s="66"/>
      <c r="AL35" s="66"/>
      <c r="AM35" s="66"/>
      <c r="AN35" s="66"/>
      <c r="AO35" s="66"/>
    </row>
    <row r="36" spans="20:41" x14ac:dyDescent="0.25">
      <c r="T36" s="67"/>
      <c r="U36" s="67"/>
      <c r="V36" s="67"/>
      <c r="W36" s="67"/>
      <c r="X36" s="67"/>
      <c r="Y36" s="67"/>
      <c r="Z36" s="67"/>
      <c r="AA36" s="67"/>
      <c r="AB36" s="67"/>
      <c r="AC36" s="67" t="s">
        <v>53</v>
      </c>
      <c r="AD36" s="67"/>
      <c r="AE36" s="67" t="s">
        <v>46</v>
      </c>
      <c r="AF36" s="67"/>
      <c r="AG36" s="67" t="s">
        <v>47</v>
      </c>
      <c r="AH36" s="67" t="s">
        <v>48</v>
      </c>
      <c r="AI36" s="67" t="s">
        <v>49</v>
      </c>
      <c r="AJ36" s="67" t="s">
        <v>50</v>
      </c>
      <c r="AK36" s="67"/>
      <c r="AL36" s="67"/>
      <c r="AM36" s="67"/>
      <c r="AN36" s="67"/>
      <c r="AO36" s="67"/>
    </row>
    <row r="37" spans="20:41" x14ac:dyDescent="0.25">
      <c r="T37" s="68"/>
      <c r="U37" s="68"/>
      <c r="V37" s="68"/>
      <c r="W37" s="68"/>
      <c r="X37" s="68"/>
      <c r="Y37" s="68"/>
      <c r="Z37" s="68"/>
      <c r="AA37" s="68"/>
      <c r="AB37" s="68"/>
      <c r="AC37" s="69" t="s">
        <v>55</v>
      </c>
      <c r="AD37" s="68"/>
      <c r="AE37" s="68">
        <v>239.65200899999999</v>
      </c>
      <c r="AF37" s="68"/>
      <c r="AG37" s="68">
        <v>157.02382499999999</v>
      </c>
      <c r="AH37" s="68">
        <v>115.654111</v>
      </c>
      <c r="AI37" s="68">
        <v>7.8994280000000003</v>
      </c>
      <c r="AJ37" s="68">
        <v>2.898396</v>
      </c>
      <c r="AK37" s="68"/>
      <c r="AL37" s="68"/>
      <c r="AM37" s="68"/>
      <c r="AN37" s="69"/>
      <c r="AO37" s="68"/>
    </row>
    <row r="38" spans="20:41" x14ac:dyDescent="0.25">
      <c r="T38" s="68"/>
      <c r="U38" s="68"/>
      <c r="V38" s="68"/>
      <c r="W38" s="69"/>
      <c r="X38" s="69"/>
      <c r="Y38" s="68"/>
      <c r="Z38" s="69"/>
      <c r="AA38" s="69"/>
      <c r="AB38" s="69"/>
      <c r="AC38" s="68">
        <v>56.923706000000003</v>
      </c>
      <c r="AD38" s="68"/>
      <c r="AE38" s="68">
        <v>43.288356</v>
      </c>
      <c r="AF38" s="68"/>
      <c r="AG38" s="68">
        <v>157.01786899999999</v>
      </c>
      <c r="AH38" s="69" t="s">
        <v>55</v>
      </c>
      <c r="AI38" s="68">
        <v>1.293892</v>
      </c>
      <c r="AJ38" s="68">
        <v>2.898396</v>
      </c>
      <c r="AK38" s="69"/>
      <c r="AL38" s="69"/>
      <c r="AM38" s="69"/>
      <c r="AN38" s="68"/>
      <c r="AO38" s="68"/>
    </row>
  </sheetData>
  <customSheetViews>
    <customSheetView guid="{8925193B-C853-4D01-B936-2E82B771FA45}">
      <selection activeCell="A20" sqref="A20:P20"/>
      <pageMargins left="0.70866141732283472" right="0.70866141732283472" top="0.78740157480314965" bottom="0.78740157480314965" header="0.31496062992125984" footer="0.31496062992125984"/>
      <pageSetup paperSize="9" scale="80" orientation="landscape" verticalDpi="0" r:id="rId1"/>
    </customSheetView>
  </customSheetViews>
  <mergeCells count="5">
    <mergeCell ref="AD3:AL3"/>
    <mergeCell ref="B1:Q1"/>
    <mergeCell ref="B20:R20"/>
    <mergeCell ref="B5:R5"/>
    <mergeCell ref="D29:O29"/>
  </mergeCells>
  <phoneticPr fontId="0" type="noConversion"/>
  <pageMargins left="0.70866141732283472" right="0.70866141732283472" top="0.78740157480314965" bottom="0.78740157480314965" header="0.31496062992125984" footer="0.31496062992125984"/>
  <pageSetup paperSize="9" scale="60" orientation="landscape" r:id="rId2"/>
  <drawing r:id="rId3"/>
  <legacyDrawing r:id="rId4"/>
  <tableParts count="1"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EF272-6E40-42F8-B92F-9F881D9BAC41}">
  <dimension ref="B2:E14"/>
  <sheetViews>
    <sheetView workbookViewId="0">
      <selection activeCell="B3" sqref="B3:E10"/>
    </sheetView>
  </sheetViews>
  <sheetFormatPr defaultRowHeight="15" x14ac:dyDescent="0.25"/>
  <cols>
    <col min="2" max="2" width="25.5703125" customWidth="1"/>
    <col min="4" max="4" width="26.7109375" customWidth="1"/>
  </cols>
  <sheetData>
    <row r="2" spans="2:5" x14ac:dyDescent="0.25">
      <c r="B2" s="78" t="s">
        <v>66</v>
      </c>
      <c r="C2" s="78" t="s">
        <v>67</v>
      </c>
      <c r="D2" s="78" t="s">
        <v>68</v>
      </c>
      <c r="E2" s="78" t="s">
        <v>68</v>
      </c>
    </row>
    <row r="3" spans="2:5" ht="31.5" x14ac:dyDescent="0.25">
      <c r="B3" s="80" t="s">
        <v>56</v>
      </c>
      <c r="C3" s="77">
        <v>103.73336130441599</v>
      </c>
      <c r="D3" s="78">
        <f>C3/$C$10</f>
        <v>0.28791002004805627</v>
      </c>
      <c r="E3" s="81">
        <f>D3*100</f>
        <v>28.791002004805627</v>
      </c>
    </row>
    <row r="4" spans="2:5" ht="15.75" x14ac:dyDescent="0.25">
      <c r="B4" s="80" t="s">
        <v>57</v>
      </c>
      <c r="C4" s="79">
        <v>235.03</v>
      </c>
      <c r="D4" s="78">
        <f t="shared" ref="D4:D9" si="0">C4/$C$10</f>
        <v>0.65232140519690285</v>
      </c>
      <c r="E4" s="81">
        <f t="shared" ref="E4:E9" si="1">D4*100</f>
        <v>65.23214051969029</v>
      </c>
    </row>
    <row r="5" spans="2:5" ht="15.75" x14ac:dyDescent="0.25">
      <c r="B5" s="80" t="s">
        <v>52</v>
      </c>
      <c r="C5" s="79">
        <v>0.311</v>
      </c>
      <c r="D5" s="78">
        <f t="shared" si="0"/>
        <v>8.6317473095450284E-4</v>
      </c>
      <c r="E5" s="81">
        <f t="shared" si="1"/>
        <v>8.6317473095450278E-2</v>
      </c>
    </row>
    <row r="6" spans="2:5" ht="15.75" x14ac:dyDescent="0.25">
      <c r="B6" s="80" t="s">
        <v>58</v>
      </c>
      <c r="C6" s="79">
        <v>6.0720000000000001</v>
      </c>
      <c r="D6" s="78">
        <f t="shared" si="0"/>
        <v>1.6852723364487912E-2</v>
      </c>
      <c r="E6" s="81">
        <f t="shared" si="1"/>
        <v>1.6852723364487912</v>
      </c>
    </row>
    <row r="7" spans="2:5" ht="15.75" x14ac:dyDescent="0.25">
      <c r="B7" s="80" t="s">
        <v>4</v>
      </c>
      <c r="C7" s="79">
        <v>1.2370000000000001</v>
      </c>
      <c r="D7" s="78">
        <f t="shared" si="0"/>
        <v>3.4332705536679101E-3</v>
      </c>
      <c r="E7" s="81">
        <f t="shared" si="1"/>
        <v>0.34332705536679103</v>
      </c>
    </row>
    <row r="8" spans="2:5" ht="15.75" x14ac:dyDescent="0.25">
      <c r="B8" s="80" t="s">
        <v>59</v>
      </c>
      <c r="C8" s="79">
        <v>6.8410000000000002</v>
      </c>
      <c r="D8" s="78">
        <f t="shared" si="0"/>
        <v>1.8987068599549049E-2</v>
      </c>
      <c r="E8" s="81">
        <f t="shared" si="1"/>
        <v>1.8987068599549048</v>
      </c>
    </row>
    <row r="9" spans="2:5" ht="15.75" x14ac:dyDescent="0.25">
      <c r="B9" s="80" t="s">
        <v>51</v>
      </c>
      <c r="C9" s="78">
        <v>7.0734890000000004</v>
      </c>
      <c r="D9" s="78">
        <f t="shared" si="0"/>
        <v>1.9632337506381464E-2</v>
      </c>
      <c r="E9" s="81">
        <f t="shared" si="1"/>
        <v>1.9632337506381465</v>
      </c>
    </row>
    <row r="10" spans="2:5" ht="15.75" x14ac:dyDescent="0.25">
      <c r="B10" s="80" t="s">
        <v>65</v>
      </c>
      <c r="C10" s="78">
        <f>SUM(C3:C9)</f>
        <v>360.29785030441599</v>
      </c>
      <c r="D10" s="78"/>
      <c r="E10" s="78"/>
    </row>
    <row r="11" spans="2:5" ht="30.95" customHeight="1" x14ac:dyDescent="0.25"/>
    <row r="12" spans="2:5" ht="29.25" customHeight="1" x14ac:dyDescent="0.25"/>
    <row r="14" spans="2:5" ht="25.5" customHeight="1" x14ac:dyDescent="0.25">
      <c r="B14" s="103" t="s">
        <v>73</v>
      </c>
      <c r="C14" s="104"/>
      <c r="D14" s="104"/>
      <c r="E14" s="104"/>
    </row>
  </sheetData>
  <mergeCells count="1">
    <mergeCell ref="B14:E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INFO</vt:lpstr>
      <vt:lpstr>Потрошувачка ОИЕ</vt:lpstr>
      <vt:lpstr>Удел по енергенс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Aleksandra Nestorovska Krsteska</cp:lastModifiedBy>
  <cp:lastPrinted>2013-04-23T10:05:15Z</cp:lastPrinted>
  <dcterms:created xsi:type="dcterms:W3CDTF">2011-05-01T09:55:58Z</dcterms:created>
  <dcterms:modified xsi:type="dcterms:W3CDTF">2024-08-13T12:53:20Z</dcterms:modified>
</cp:coreProperties>
</file>