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4 Voda\CSI 020 NutrientiVoVoda\"/>
    </mc:Choice>
  </mc:AlternateContent>
  <xr:revisionPtr revIDLastSave="0" documentId="8_{DDE7B582-5613-4C1B-B068-CBEDC131A3EC}" xr6:coauthVersionLast="47" xr6:coauthVersionMax="47" xr10:uidLastSave="{00000000-0000-0000-0000-000000000000}"/>
  <bookViews>
    <workbookView xWindow="-120" yWindow="-120" windowWidth="38640" windowHeight="21120" tabRatio="599" xr2:uid="{00000000-000D-0000-FFFF-FFFF00000000}"/>
  </bookViews>
  <sheets>
    <sheet name="020" sheetId="35" r:id="rId1"/>
    <sheet name="Sheet1" sheetId="36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7" i="36" l="1"/>
  <c r="V11" i="36" l="1"/>
  <c r="S6" i="36" l="1"/>
  <c r="S7" i="36"/>
  <c r="S8" i="36"/>
  <c r="S9" i="36"/>
  <c r="S10" i="36"/>
  <c r="R15" i="36" s="1"/>
  <c r="S5" i="36"/>
  <c r="Q6" i="36"/>
  <c r="Q7" i="36"/>
  <c r="Q8" i="36"/>
  <c r="Q9" i="36"/>
  <c r="Q11" i="36"/>
  <c r="Q12" i="36"/>
  <c r="Q5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4" i="36"/>
  <c r="G5" i="36"/>
  <c r="G6" i="36"/>
  <c r="G7" i="36"/>
  <c r="G8" i="36"/>
  <c r="G9" i="36"/>
  <c r="G10" i="36"/>
  <c r="G11" i="36"/>
  <c r="G12" i="36"/>
  <c r="G13" i="36"/>
  <c r="G14" i="36"/>
  <c r="G15" i="36"/>
  <c r="G16" i="36"/>
  <c r="G17" i="36"/>
  <c r="G18" i="36"/>
  <c r="G19" i="36"/>
  <c r="G20" i="36"/>
  <c r="G21" i="36"/>
  <c r="G22" i="36"/>
  <c r="G23" i="36"/>
  <c r="G24" i="36"/>
  <c r="G4" i="36"/>
  <c r="E5" i="36"/>
  <c r="E6" i="36"/>
  <c r="E7" i="36"/>
  <c r="E8" i="36"/>
  <c r="E9" i="36"/>
  <c r="E10" i="36"/>
  <c r="E11" i="36"/>
  <c r="E12" i="36"/>
  <c r="E13" i="36"/>
  <c r="E14" i="36"/>
  <c r="M14" i="36" s="1"/>
  <c r="E15" i="36"/>
  <c r="E16" i="36"/>
  <c r="E17" i="36"/>
  <c r="E18" i="36"/>
  <c r="E19" i="36"/>
  <c r="E20" i="36"/>
  <c r="E21" i="36"/>
  <c r="E22" i="36"/>
  <c r="E23" i="36"/>
  <c r="E24" i="36"/>
  <c r="E4" i="36"/>
  <c r="C19" i="36"/>
  <c r="C20" i="36"/>
  <c r="M20" i="36" s="1"/>
  <c r="C21" i="36"/>
  <c r="M21" i="36" s="1"/>
  <c r="C22" i="36"/>
  <c r="M22" i="36" s="1"/>
  <c r="C23" i="36"/>
  <c r="M23" i="36" s="1"/>
  <c r="C24" i="36"/>
  <c r="M24" i="36" s="1"/>
  <c r="C18" i="36"/>
  <c r="C17" i="36"/>
  <c r="C16" i="36"/>
  <c r="M16" i="36" s="1"/>
  <c r="C15" i="36"/>
  <c r="M15" i="36" s="1"/>
  <c r="C14" i="36"/>
  <c r="C13" i="36"/>
  <c r="C12" i="36"/>
  <c r="M12" i="36" s="1"/>
  <c r="C11" i="36"/>
  <c r="C10" i="36"/>
  <c r="C9" i="36"/>
  <c r="M9" i="36" s="1"/>
  <c r="C8" i="36"/>
  <c r="M8" i="36" s="1"/>
  <c r="C7" i="36"/>
  <c r="M7" i="36" s="1"/>
  <c r="C6" i="36"/>
  <c r="C5" i="36"/>
  <c r="M5" i="36" s="1"/>
  <c r="C4" i="36"/>
  <c r="M4" i="36" s="1"/>
  <c r="M10" i="36" l="1"/>
  <c r="M11" i="36"/>
  <c r="M13" i="36"/>
  <c r="M19" i="36"/>
  <c r="M6" i="36"/>
  <c r="M17" i="36"/>
  <c r="M18" i="36"/>
  <c r="P15" i="36"/>
</calcChain>
</file>

<file path=xl/sharedStrings.xml><?xml version="1.0" encoding="utf-8"?>
<sst xmlns="http://schemas.openxmlformats.org/spreadsheetml/2006/main" count="36" uniqueCount="24">
  <si>
    <t>.</t>
  </si>
  <si>
    <t>Нутритиент/Година</t>
  </si>
  <si>
    <t>Езеро/Година</t>
  </si>
  <si>
    <t>Табела 4: Вкупно фосфор во езерата (mg/lP)</t>
  </si>
  <si>
    <r>
      <t>Извор на податоци:</t>
    </r>
    <r>
      <rPr>
        <sz val="12"/>
        <rFont val="Calibri"/>
        <family val="2"/>
      </rPr>
      <t xml:space="preserve"> Министерство за животна средина и просторно планирање, Управа за хидрометеоролошки работи, Хидробиолошки завод Охрид</t>
    </r>
  </si>
  <si>
    <t>Vardar</t>
  </si>
  <si>
    <t>Bregalnica</t>
  </si>
  <si>
    <t>Crna Reka</t>
  </si>
  <si>
    <t>Ohrid Lake</t>
  </si>
  <si>
    <t>Prespa Lake</t>
  </si>
  <si>
    <t>vkupno reki</t>
  </si>
  <si>
    <t>mg (NO3-N/l</t>
  </si>
  <si>
    <r>
      <t xml:space="preserve">Нитрати </t>
    </r>
    <r>
      <rPr>
        <sz val="8"/>
        <rFont val="Arial"/>
        <family val="2"/>
        <charset val="204"/>
      </rPr>
      <t>(mg NO</t>
    </r>
    <r>
      <rPr>
        <vertAlign val="subscript"/>
        <sz val="8"/>
        <rFont val="Arial"/>
        <family val="2"/>
        <charset val="204"/>
      </rPr>
      <t>3</t>
    </r>
    <r>
      <rPr>
        <sz val="8"/>
        <rFont val="Arial"/>
        <family val="2"/>
        <charset val="204"/>
      </rPr>
      <t xml:space="preserve"> -N/l)</t>
    </r>
  </si>
  <si>
    <r>
      <t xml:space="preserve">Ортофосфати </t>
    </r>
    <r>
      <rPr>
        <sz val="8"/>
        <rFont val="Arial"/>
        <family val="2"/>
        <charset val="204"/>
      </rPr>
      <t>(mg/lP)</t>
    </r>
  </si>
  <si>
    <t>Слив</t>
  </si>
  <si>
    <t>Црм Дрим</t>
  </si>
  <si>
    <t>Струмица</t>
  </si>
  <si>
    <t>Вардар</t>
  </si>
  <si>
    <t>Охридско Езеро</t>
  </si>
  <si>
    <t>Преспанско Езеро</t>
  </si>
  <si>
    <r>
      <t>Табела 2: Нитрати во реките по речен слив (mgNO</t>
    </r>
    <r>
      <rPr>
        <b/>
        <vertAlign val="subscript"/>
        <sz val="11"/>
        <color rgb="FF000000"/>
        <rFont val="Arial"/>
        <family val="2"/>
        <charset val="204"/>
      </rPr>
      <t>3</t>
    </r>
    <r>
      <rPr>
        <b/>
        <sz val="11"/>
        <color rgb="FF000000"/>
        <rFont val="Arial"/>
        <family val="2"/>
        <charset val="204"/>
      </rPr>
      <t>-N/l)</t>
    </r>
  </si>
  <si>
    <t>Табела 1: Нитрати и ортофосфати во реките</t>
  </si>
  <si>
    <t>Табела 5: Вкупно нитрати во езерата (mg/l)</t>
  </si>
  <si>
    <t>Табела 3: Ортофосфати во реките по речен слив (mg/lP)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</si>
</sst>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17">
    <font>
      <sz val="10"/>
      <name val="Arial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Optimum"/>
    </font>
    <font>
      <sz val="10"/>
      <name val="Arial (W1)"/>
      <family val="2"/>
    </font>
    <font>
      <b/>
      <sz val="11"/>
      <color rgb="FF000000"/>
      <name val="Arial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2"/>
      <name val="Calibri"/>
      <family val="2"/>
    </font>
    <font>
      <b/>
      <vertAlign val="subscript"/>
      <sz val="11"/>
      <color rgb="FF000000"/>
      <name val="Arial"/>
      <family val="2"/>
      <charset val="204"/>
    </font>
    <font>
      <vertAlign val="subscript"/>
      <sz val="8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8" fillId="0" borderId="0"/>
    <xf numFmtId="0" fontId="9" fillId="0" borderId="0"/>
    <xf numFmtId="0" fontId="10" fillId="0" borderId="0"/>
    <xf numFmtId="0" fontId="1" fillId="0" borderId="0"/>
  </cellStyleXfs>
  <cellXfs count="29">
    <xf numFmtId="0" fontId="0" fillId="0" borderId="0" xfId="0"/>
    <xf numFmtId="0" fontId="3" fillId="0" borderId="0" xfId="0" applyFont="1" applyAlignment="1">
      <alignment horizontal="center" wrapText="1"/>
    </xf>
    <xf numFmtId="0" fontId="3" fillId="0" borderId="0" xfId="0" applyFont="1"/>
    <xf numFmtId="2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3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0" applyFont="1"/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5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64" fontId="0" fillId="0" borderId="1" xfId="0" applyNumberFormat="1" applyBorder="1"/>
    <xf numFmtId="0" fontId="11" fillId="0" borderId="0" xfId="0" applyFont="1"/>
    <xf numFmtId="2" fontId="0" fillId="0" borderId="0" xfId="0" applyNumberFormat="1"/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wrapText="1"/>
    </xf>
  </cellXfs>
  <cellStyles count="6">
    <cellStyle name="Normal" xfId="0" builtinId="0"/>
    <cellStyle name="Normal 2" xfId="2" xr:uid="{00000000-0005-0000-0000-000001000000}"/>
    <cellStyle name="Normal 2 2" xfId="4" xr:uid="{00000000-0005-0000-0000-000002000000}"/>
    <cellStyle name="Normal 3" xfId="1" xr:uid="{00000000-0005-0000-0000-000003000000}"/>
    <cellStyle name="Normal 4" xfId="3" xr:uid="{00000000-0005-0000-0000-000004000000}"/>
    <cellStyle name="Standard 2 2" xfId="5" xr:uid="{00000000-0005-0000-0000-000005000000}"/>
  </cellStyles>
  <dxfs count="0"/>
  <tableStyles count="1" defaultTableStyle="TableStyleMedium9" defaultPivotStyle="PivotStyleLight16">
    <tableStyle name="Styl tabulky 1" pivot="0" count="0" xr9:uid="{00000000-0011-0000-FFFF-FFFF00000000}"/>
  </tableStyles>
  <colors>
    <mruColors>
      <color rgb="FF64A5D2"/>
      <color rgb="FF49B0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/>
              <a:t>Total nitrate in Lakes</a:t>
            </a:r>
          </a:p>
        </c:rich>
      </c:tx>
      <c:layout>
        <c:manualLayout>
          <c:xMode val="edge"/>
          <c:yMode val="edge"/>
          <c:x val="0.3900481540930979"/>
          <c:y val="3.303303303303303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518459069020931E-2"/>
          <c:y val="0.18318372039144729"/>
          <c:w val="0.87800963081862005"/>
          <c:h val="0.54955116117434144"/>
        </c:manualLayout>
      </c:layout>
      <c:lineChart>
        <c:grouping val="standard"/>
        <c:varyColors val="0"/>
        <c:ser>
          <c:idx val="0"/>
          <c:order val="0"/>
          <c:tx>
            <c:strRef>
              <c:f>'[1]020'!$A$71</c:f>
              <c:strCache>
                <c:ptCount val="1"/>
                <c:pt idx="0">
                  <c:v>Ohrid</c:v>
                </c:pt>
              </c:strCache>
            </c:strRef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'[1]020'!$B$70:$D$70</c:f>
              <c:numCache>
                <c:formatCode>General</c:formatCode>
                <c:ptCount val="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</c:numCache>
            </c:numRef>
          </c:cat>
          <c:val>
            <c:numRef>
              <c:f>'[1]020'!$B$71:$D$71</c:f>
              <c:numCache>
                <c:formatCode>General</c:formatCode>
                <c:ptCount val="3"/>
                <c:pt idx="0">
                  <c:v>0.28000000000000003</c:v>
                </c:pt>
                <c:pt idx="1">
                  <c:v>0.376</c:v>
                </c:pt>
                <c:pt idx="2">
                  <c:v>5.2999999999999999E-2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4-40E7-B832-AF7A438A9582}"/>
            </c:ext>
          </c:extLst>
        </c:ser>
        <c:ser>
          <c:idx val="1"/>
          <c:order val="1"/>
          <c:tx>
            <c:strRef>
              <c:f>'[1]020'!$A$72</c:f>
              <c:strCache>
                <c:ptCount val="1"/>
                <c:pt idx="0">
                  <c:v>Prespa</c:v>
                </c:pt>
              </c:strCache>
            </c:strRef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33CCCC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numRef>
              <c:f>'[1]020'!$B$70:$D$70</c:f>
              <c:numCache>
                <c:formatCode>General</c:formatCode>
                <c:ptCount val="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</c:numCache>
            </c:numRef>
          </c:cat>
          <c:val>
            <c:numRef>
              <c:f>'[1]020'!$B$72:$D$72</c:f>
              <c:numCache>
                <c:formatCode>General</c:formatCode>
                <c:ptCount val="3"/>
                <c:pt idx="0">
                  <c:v>0.56899999999999995</c:v>
                </c:pt>
                <c:pt idx="1">
                  <c:v>0.79500000000000004</c:v>
                </c:pt>
                <c:pt idx="2">
                  <c:v>0.84499999999999997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4-40E7-B832-AF7A438A9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633536"/>
        <c:axId val="67635456"/>
      </c:lineChart>
      <c:catAx>
        <c:axId val="6763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n-US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years</a:t>
                </a:r>
              </a:p>
            </c:rich>
          </c:tx>
          <c:layout>
            <c:manualLayout>
              <c:xMode val="edge"/>
              <c:yMode val="edge"/>
              <c:x val="0.51043338683788075"/>
              <c:y val="0.813816336021060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mk-MK"/>
          </a:p>
        </c:txPr>
        <c:crossAx val="6763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76354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mg/L</a:t>
                </a:r>
              </a:p>
            </c:rich>
          </c:tx>
          <c:layout>
            <c:manualLayout>
              <c:xMode val="edge"/>
              <c:yMode val="edge"/>
              <c:x val="2.5682182985553803E-2"/>
              <c:y val="0.4084096695120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mk-MK"/>
          </a:p>
        </c:txPr>
        <c:crossAx val="6763353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3017656500802598"/>
          <c:y val="0.9129154351201596"/>
          <c:w val="0.21669341894061001"/>
          <c:h val="6.606638134197190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75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mk-MK"/>
    </a:p>
  </c:txPr>
  <c:printSettings>
    <c:headerFooter alignWithMargins="0"/>
    <c:pageMargins b="1" l="0.75000000000000044" r="0.75000000000000044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6719385205494"/>
          <c:y val="5.0180879932381336E-2"/>
          <c:w val="0.86587557344354249"/>
          <c:h val="0.69124498420748259"/>
        </c:manualLayout>
      </c:layout>
      <c:lineChart>
        <c:grouping val="standard"/>
        <c:varyColors val="0"/>
        <c:ser>
          <c:idx val="0"/>
          <c:order val="0"/>
          <c:tx>
            <c:strRef>
              <c:f>'020'!$B$5</c:f>
              <c:strCache>
                <c:ptCount val="1"/>
                <c:pt idx="0">
                  <c:v>Нитрати (mg NO3 -N/l)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'020'!$C$4:$Z$4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'020'!$C$5:$Z$5</c:f>
              <c:numCache>
                <c:formatCode>0.00</c:formatCode>
                <c:ptCount val="24"/>
                <c:pt idx="0">
                  <c:v>1.0995163684210525</c:v>
                </c:pt>
                <c:pt idx="1">
                  <c:v>1.4874258421052633</c:v>
                </c:pt>
                <c:pt idx="2">
                  <c:v>1.376247105263158</c:v>
                </c:pt>
                <c:pt idx="3">
                  <c:v>1.195143789473684</c:v>
                </c:pt>
                <c:pt idx="4">
                  <c:v>1.4100257894736841</c:v>
                </c:pt>
                <c:pt idx="5">
                  <c:v>1.5820306315789472</c:v>
                </c:pt>
                <c:pt idx="6">
                  <c:v>1.7363550701754391</c:v>
                </c:pt>
                <c:pt idx="7">
                  <c:v>1.5342686315789476</c:v>
                </c:pt>
                <c:pt idx="8">
                  <c:v>1.7252756374269003</c:v>
                </c:pt>
                <c:pt idx="9">
                  <c:v>1.4501036608187132</c:v>
                </c:pt>
                <c:pt idx="10">
                  <c:v>1.3285633859649124</c:v>
                </c:pt>
                <c:pt idx="11">
                  <c:v>1.3015027763157894</c:v>
                </c:pt>
                <c:pt idx="12">
                  <c:v>1.1498097225877193</c:v>
                </c:pt>
                <c:pt idx="13">
                  <c:v>0.92220277878289469</c:v>
                </c:pt>
                <c:pt idx="14">
                  <c:v>1.1680604210526315</c:v>
                </c:pt>
                <c:pt idx="15">
                  <c:v>1.1200588245614036</c:v>
                </c:pt>
                <c:pt idx="16">
                  <c:v>0.98400542105263167</c:v>
                </c:pt>
                <c:pt idx="17">
                  <c:v>1.066282368421053</c:v>
                </c:pt>
                <c:pt idx="18">
                  <c:v>1.4081638947368418</c:v>
                </c:pt>
                <c:pt idx="19">
                  <c:v>1.0731595789473685</c:v>
                </c:pt>
                <c:pt idx="20">
                  <c:v>0.77027172514619879</c:v>
                </c:pt>
                <c:pt idx="21">
                  <c:v>1.0410098579782789</c:v>
                </c:pt>
                <c:pt idx="22">
                  <c:v>1.2589482456140348</c:v>
                </c:pt>
                <c:pt idx="23">
                  <c:v>1.0762107769423559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D-4EB1-9375-690B098D3F31}"/>
            </c:ext>
          </c:extLst>
        </c:ser>
        <c:ser>
          <c:idx val="1"/>
          <c:order val="1"/>
          <c:tx>
            <c:strRef>
              <c:f>'020'!$B$6</c:f>
              <c:strCache>
                <c:ptCount val="1"/>
                <c:pt idx="0">
                  <c:v>Ортофосфати (mg/lP)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'020'!$C$4:$Z$4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'020'!$C$6:$Z$6</c:f>
              <c:numCache>
                <c:formatCode>General</c:formatCode>
                <c:ptCount val="24"/>
                <c:pt idx="0">
                  <c:v>0.72</c:v>
                </c:pt>
                <c:pt idx="1">
                  <c:v>0.34544444444444444</c:v>
                </c:pt>
                <c:pt idx="2">
                  <c:v>0.53988370811287478</c:v>
                </c:pt>
                <c:pt idx="3">
                  <c:v>0.58959821052631589</c:v>
                </c:pt>
                <c:pt idx="4">
                  <c:v>0.65728368421052641</c:v>
                </c:pt>
                <c:pt idx="5">
                  <c:v>0.3202834586466165</c:v>
                </c:pt>
                <c:pt idx="6">
                  <c:v>0.22544362573099422</c:v>
                </c:pt>
                <c:pt idx="7">
                  <c:v>0.29444126794258368</c:v>
                </c:pt>
                <c:pt idx="8">
                  <c:v>0.32525865231259971</c:v>
                </c:pt>
                <c:pt idx="9">
                  <c:v>0.30480253588516742</c:v>
                </c:pt>
                <c:pt idx="10">
                  <c:v>0.20169190988835728</c:v>
                </c:pt>
                <c:pt idx="11">
                  <c:v>0.24078629385964911</c:v>
                </c:pt>
                <c:pt idx="12">
                  <c:v>0.28983752741228069</c:v>
                </c:pt>
                <c:pt idx="13">
                  <c:v>0.31871665433114033</c:v>
                </c:pt>
                <c:pt idx="14" formatCode="0.00">
                  <c:v>0.30637725563909779</c:v>
                </c:pt>
                <c:pt idx="15" formatCode="0.00">
                  <c:v>0.25410175438596488</c:v>
                </c:pt>
                <c:pt idx="16" formatCode="0.00">
                  <c:v>0.28304618421052635</c:v>
                </c:pt>
                <c:pt idx="17" formatCode="0.00">
                  <c:v>0.33119542796384899</c:v>
                </c:pt>
                <c:pt idx="18" formatCode="0.00">
                  <c:v>0.23551760765550236</c:v>
                </c:pt>
                <c:pt idx="19" formatCode="0.00">
                  <c:v>0.29226050877192983</c:v>
                </c:pt>
                <c:pt idx="20" formatCode="0.00">
                  <c:v>0.32586644736842113</c:v>
                </c:pt>
                <c:pt idx="21" formatCode="0.00">
                  <c:v>0.38899007936507934</c:v>
                </c:pt>
                <c:pt idx="22" formatCode="0.00">
                  <c:v>0.27466917293233079</c:v>
                </c:pt>
                <c:pt idx="23" formatCode="0.00">
                  <c:v>0.26388972431077695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D-4EB1-9375-690B098D3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675264"/>
        <c:axId val="67676800"/>
      </c:lineChart>
      <c:catAx>
        <c:axId val="67675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7676800"/>
        <c:crosses val="autoZero"/>
        <c:auto val="1"/>
        <c:lblAlgn val="ctr"/>
        <c:lblOffset val="100"/>
        <c:noMultiLvlLbl val="0"/>
      </c:catAx>
      <c:valAx>
        <c:axId val="67676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</a:t>
                </a:r>
              </a:p>
            </c:rich>
          </c:tx>
          <c:layout>
            <c:manualLayout>
              <c:xMode val="edge"/>
              <c:yMode val="edge"/>
              <c:x val="1.8296169239565466E-2"/>
              <c:y val="0.3876111926687130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767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407164585598361E-2"/>
          <c:y val="4.9344531933508309E-2"/>
          <c:w val="0.91153881915388191"/>
          <c:h val="0.75751791771014299"/>
        </c:manualLayout>
      </c:layout>
      <c:lineChart>
        <c:grouping val="standard"/>
        <c:varyColors val="0"/>
        <c:ser>
          <c:idx val="0"/>
          <c:order val="0"/>
          <c:tx>
            <c:strRef>
              <c:f>'020'!$B$34</c:f>
              <c:strCache>
                <c:ptCount val="1"/>
                <c:pt idx="0">
                  <c:v>Вардар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'020'!$C$33:$Z$33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'020'!$C$34:$Z$34</c:f>
              <c:numCache>
                <c:formatCode>0.00</c:formatCode>
                <c:ptCount val="24"/>
                <c:pt idx="0">
                  <c:v>1.1550445</c:v>
                </c:pt>
                <c:pt idx="1">
                  <c:v>1.5269332500000004</c:v>
                </c:pt>
                <c:pt idx="2">
                  <c:v>1.426798875</c:v>
                </c:pt>
                <c:pt idx="3">
                  <c:v>1.265286125</c:v>
                </c:pt>
                <c:pt idx="4">
                  <c:v>1.4679970624999998</c:v>
                </c:pt>
                <c:pt idx="5">
                  <c:v>1.6766702499999999</c:v>
                </c:pt>
                <c:pt idx="6">
                  <c:v>1.8645571458333337</c:v>
                </c:pt>
                <c:pt idx="7">
                  <c:v>1.5774340625000001</c:v>
                </c:pt>
                <c:pt idx="8">
                  <c:v>1.8085983819444442</c:v>
                </c:pt>
                <c:pt idx="9">
                  <c:v>1.506907909722222</c:v>
                </c:pt>
                <c:pt idx="10" formatCode="0.000">
                  <c:v>1.3136900208333335</c:v>
                </c:pt>
                <c:pt idx="11">
                  <c:v>1.4147059843750001</c:v>
                </c:pt>
                <c:pt idx="12">
                  <c:v>1.2752691080729166</c:v>
                </c:pt>
                <c:pt idx="13">
                  <c:v>1.0166754248046874</c:v>
                </c:pt>
                <c:pt idx="14">
                  <c:v>1.2601929375000001</c:v>
                </c:pt>
                <c:pt idx="15">
                  <c:v>1.2265204791666668</c:v>
                </c:pt>
                <c:pt idx="16">
                  <c:v>1.0813699999999999</c:v>
                </c:pt>
                <c:pt idx="17" formatCode="0.000">
                  <c:v>1.1801525000000004</c:v>
                </c:pt>
                <c:pt idx="18" formatCode="0.000">
                  <c:v>1.5784305624999999</c:v>
                </c:pt>
                <c:pt idx="19" formatCode="0.000">
                  <c:v>1.1918053750000002</c:v>
                </c:pt>
                <c:pt idx="20" formatCode="0.000">
                  <c:v>0.76540843750000009</c:v>
                </c:pt>
                <c:pt idx="21" formatCode="0.000">
                  <c:v>1.0363887896825397</c:v>
                </c:pt>
                <c:pt idx="22" formatCode="0.000">
                  <c:v>1.3312608630952378</c:v>
                </c:pt>
                <c:pt idx="23" formatCode="0.000">
                  <c:v>1.0809761904761905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4A-4E4E-B5B1-63A5539F8E50}"/>
            </c:ext>
          </c:extLst>
        </c:ser>
        <c:ser>
          <c:idx val="1"/>
          <c:order val="1"/>
          <c:tx>
            <c:strRef>
              <c:f>'020'!$B$35</c:f>
              <c:strCache>
                <c:ptCount val="1"/>
                <c:pt idx="0">
                  <c:v>Црм Дрим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'020'!$C$33:$Z$33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'020'!$C$35:$Z$35</c:f>
              <c:numCache>
                <c:formatCode>0.00</c:formatCode>
                <c:ptCount val="24"/>
                <c:pt idx="0">
                  <c:v>0.24000949999999999</c:v>
                </c:pt>
                <c:pt idx="1">
                  <c:v>0.28001150000000002</c:v>
                </c:pt>
                <c:pt idx="2">
                  <c:v>0.29970000000000002</c:v>
                </c:pt>
                <c:pt idx="3">
                  <c:v>0.21103450000000001</c:v>
                </c:pt>
                <c:pt idx="4">
                  <c:v>0.29101199999999999</c:v>
                </c:pt>
                <c:pt idx="5">
                  <c:v>0.294379</c:v>
                </c:pt>
                <c:pt idx="6">
                  <c:v>0.40626700000000004</c:v>
                </c:pt>
                <c:pt idx="7">
                  <c:v>0.234873</c:v>
                </c:pt>
                <c:pt idx="8">
                  <c:v>0.25630249999999999</c:v>
                </c:pt>
                <c:pt idx="9">
                  <c:v>0.26038600000000001</c:v>
                </c:pt>
                <c:pt idx="10" formatCode="0.000">
                  <c:v>0.30542199999999997</c:v>
                </c:pt>
                <c:pt idx="11">
                  <c:v>0.22150900000000001</c:v>
                </c:pt>
                <c:pt idx="12">
                  <c:v>0.18811749999999999</c:v>
                </c:pt>
                <c:pt idx="13">
                  <c:v>6.6166500000000003E-2</c:v>
                </c:pt>
                <c:pt idx="14">
                  <c:v>0.273928</c:v>
                </c:pt>
                <c:pt idx="15">
                  <c:v>0.1846575</c:v>
                </c:pt>
                <c:pt idx="16">
                  <c:v>0.15071850000000001</c:v>
                </c:pt>
                <c:pt idx="17" formatCode="0.000">
                  <c:v>0.239454</c:v>
                </c:pt>
                <c:pt idx="18" formatCode="0.000">
                  <c:v>0.30110400000000004</c:v>
                </c:pt>
                <c:pt idx="19" formatCode="0.000">
                  <c:v>0.21156449999999999</c:v>
                </c:pt>
                <c:pt idx="20" formatCode="0.000">
                  <c:v>0.37338888888888888</c:v>
                </c:pt>
                <c:pt idx="21" formatCode="0.000">
                  <c:v>0.72893333333333343</c:v>
                </c:pt>
                <c:pt idx="22" formatCode="0.000">
                  <c:v>0.17370714285714287</c:v>
                </c:pt>
                <c:pt idx="23" formatCode="0.000">
                  <c:v>0.3074142857142857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4A-4E4E-B5B1-63A5539F8E50}"/>
            </c:ext>
          </c:extLst>
        </c:ser>
        <c:ser>
          <c:idx val="2"/>
          <c:order val="2"/>
          <c:tx>
            <c:strRef>
              <c:f>'020'!$B$36</c:f>
              <c:strCache>
                <c:ptCount val="1"/>
                <c:pt idx="0">
                  <c:v>Струмица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'020'!$C$33:$Z$33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'020'!$C$36:$Z$36</c:f>
              <c:numCache>
                <c:formatCode>0.00</c:formatCode>
                <c:ptCount val="24"/>
                <c:pt idx="0">
                  <c:v>1.93008</c:v>
                </c:pt>
                <c:pt idx="1">
                  <c:v>3.2701359999999999</c:v>
                </c:pt>
                <c:pt idx="2">
                  <c:v>2.720513</c:v>
                </c:pt>
                <c:pt idx="3">
                  <c:v>2.0410849999999998</c:v>
                </c:pt>
                <c:pt idx="4">
                  <c:v>2.720513</c:v>
                </c:pt>
                <c:pt idx="5">
                  <c:v>2.6431</c:v>
                </c:pt>
                <c:pt idx="6">
                  <c:v>2.3452980000000001</c:v>
                </c:pt>
                <c:pt idx="7">
                  <c:v>3.4424130000000002</c:v>
                </c:pt>
                <c:pt idx="8">
                  <c:v>3.3300580000000002</c:v>
                </c:pt>
                <c:pt idx="9">
                  <c:v>2.920671</c:v>
                </c:pt>
                <c:pt idx="10" formatCode="0.000">
                  <c:v>3.6128200000000001</c:v>
                </c:pt>
                <c:pt idx="11">
                  <c:v>1.650239</c:v>
                </c:pt>
                <c:pt idx="12">
                  <c:v>1.065844</c:v>
                </c:pt>
                <c:pt idx="13">
                  <c:v>1.1227130000000001</c:v>
                </c:pt>
                <c:pt idx="14">
                  <c:v>1.482205</c:v>
                </c:pt>
                <c:pt idx="15">
                  <c:v>1.2874749999999999</c:v>
                </c:pt>
                <c:pt idx="16">
                  <c:v>1.092746</c:v>
                </c:pt>
                <c:pt idx="17" formatCode="0.000">
                  <c:v>0.89801699999999995</c:v>
                </c:pt>
                <c:pt idx="18" formatCode="0.000">
                  <c:v>0.89801699999999995</c:v>
                </c:pt>
                <c:pt idx="19" formatCode="0.000">
                  <c:v>0.89801699999999995</c:v>
                </c:pt>
                <c:pt idx="20" formatCode="0.000">
                  <c:v>1.6418500000000003</c:v>
                </c:pt>
                <c:pt idx="21" formatCode="0.000">
                  <c:v>1.7391000000000001</c:v>
                </c:pt>
                <c:pt idx="22" formatCode="0.000">
                  <c:v>2.0410098579782798</c:v>
                </c:pt>
                <c:pt idx="23" formatCode="0.000">
                  <c:v>3.0410098579782798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4A-4E4E-B5B1-63A5539F8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54208"/>
        <c:axId val="68655744"/>
      </c:lineChart>
      <c:catAx>
        <c:axId val="6865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8655744"/>
        <c:crosses val="autoZero"/>
        <c:auto val="1"/>
        <c:lblAlgn val="ctr"/>
        <c:lblOffset val="100"/>
        <c:noMultiLvlLbl val="0"/>
      </c:catAx>
      <c:valAx>
        <c:axId val="68655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</a:t>
                </a:r>
                <a:endParaRPr lang="mk-MK"/>
              </a:p>
            </c:rich>
          </c:tx>
          <c:layout>
            <c:manualLayout>
              <c:xMode val="edge"/>
              <c:yMode val="edge"/>
              <c:x val="4.5584045584045581E-3"/>
              <c:y val="0.4295143040230339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8654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'020'!$B$63</c:f>
              <c:strCache>
                <c:ptCount val="1"/>
                <c:pt idx="0">
                  <c:v>Вардар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'020'!$C$62:$Z$62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'020'!$C$63:$Z$63</c:f>
              <c:numCache>
                <c:formatCode>0.00</c:formatCode>
                <c:ptCount val="24"/>
                <c:pt idx="0">
                  <c:v>0.77319999999999989</c:v>
                </c:pt>
                <c:pt idx="1">
                  <c:v>0.32786666666666664</c:v>
                </c:pt>
                <c:pt idx="2">
                  <c:v>0.4538604497354497</c:v>
                </c:pt>
                <c:pt idx="3">
                  <c:v>0.51827287499999997</c:v>
                </c:pt>
                <c:pt idx="4">
                  <c:v>0.61868583333333349</c:v>
                </c:pt>
                <c:pt idx="5">
                  <c:v>0.31583660714285711</c:v>
                </c:pt>
                <c:pt idx="6">
                  <c:v>0.23771430555555559</c:v>
                </c:pt>
                <c:pt idx="7">
                  <c:v>0.29521150568181814</c:v>
                </c:pt>
                <c:pt idx="8">
                  <c:v>0.29924464962121211</c:v>
                </c:pt>
                <c:pt idx="9">
                  <c:v>0.29507801136363632</c:v>
                </c:pt>
                <c:pt idx="10" formatCode="0.000">
                  <c:v>0.19263414299242426</c:v>
                </c:pt>
                <c:pt idx="11">
                  <c:v>0.23030872395833335</c:v>
                </c:pt>
                <c:pt idx="12">
                  <c:v>0.25980706380208329</c:v>
                </c:pt>
                <c:pt idx="13" formatCode="0.000">
                  <c:v>0.29347602701822917</c:v>
                </c:pt>
                <c:pt idx="14">
                  <c:v>0.30569799107142859</c:v>
                </c:pt>
                <c:pt idx="15" formatCode="0.000">
                  <c:v>0.22424583333333334</c:v>
                </c:pt>
                <c:pt idx="16" formatCode="0.000">
                  <c:v>0.26299234375000002</c:v>
                </c:pt>
                <c:pt idx="17" formatCode="0.000">
                  <c:v>0.30579457070707072</c:v>
                </c:pt>
                <c:pt idx="18" formatCode="0.000">
                  <c:v>0.24217715909090909</c:v>
                </c:pt>
                <c:pt idx="19" formatCode="0.000">
                  <c:v>0.30893435416666665</c:v>
                </c:pt>
                <c:pt idx="20" formatCode="0.000">
                  <c:v>0.32196640625000006</c:v>
                </c:pt>
                <c:pt idx="21" formatCode="0.000">
                  <c:v>0.30152579365079363</c:v>
                </c:pt>
                <c:pt idx="22" formatCode="0.000">
                  <c:v>0.27151785714285714</c:v>
                </c:pt>
                <c:pt idx="23" formatCode="0.000">
                  <c:v>0.25833333333333336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24-4196-9544-5B8B0AA0023C}"/>
            </c:ext>
          </c:extLst>
        </c:ser>
        <c:ser>
          <c:idx val="1"/>
          <c:order val="1"/>
          <c:tx>
            <c:strRef>
              <c:f>'020'!$B$64</c:f>
              <c:strCache>
                <c:ptCount val="1"/>
                <c:pt idx="0">
                  <c:v>Црм Дрим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'020'!$C$62:$Z$62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'020'!$C$64:$Z$64</c:f>
              <c:numCache>
                <c:formatCode>0.00</c:formatCode>
                <c:ptCount val="24"/>
                <c:pt idx="0">
                  <c:v>0.69000000000000006</c:v>
                </c:pt>
                <c:pt idx="1">
                  <c:v>2.5000000000000001E-2</c:v>
                </c:pt>
                <c:pt idx="2">
                  <c:v>0.01</c:v>
                </c:pt>
                <c:pt idx="3">
                  <c:v>0.01</c:v>
                </c:pt>
                <c:pt idx="4">
                  <c:v>2.9208333333333333E-2</c:v>
                </c:pt>
                <c:pt idx="5">
                  <c:v>2.6000000000000002E-2</c:v>
                </c:pt>
                <c:pt idx="6">
                  <c:v>0.03</c:v>
                </c:pt>
                <c:pt idx="7">
                  <c:v>1.6E-2</c:v>
                </c:pt>
                <c:pt idx="8">
                  <c:v>1.6E-2</c:v>
                </c:pt>
                <c:pt idx="9">
                  <c:v>0.05</c:v>
                </c:pt>
                <c:pt idx="10" formatCode="0.000">
                  <c:v>2.5000000000000001E-2</c:v>
                </c:pt>
                <c:pt idx="11">
                  <c:v>2.5000000000000001E-2</c:v>
                </c:pt>
                <c:pt idx="12">
                  <c:v>0.03</c:v>
                </c:pt>
                <c:pt idx="13" formatCode="0.000">
                  <c:v>0.3</c:v>
                </c:pt>
                <c:pt idx="14">
                  <c:v>2.5000000000000001E-2</c:v>
                </c:pt>
                <c:pt idx="15" formatCode="0.000">
                  <c:v>0.3</c:v>
                </c:pt>
                <c:pt idx="16" formatCode="0.000">
                  <c:v>3.5000000000000003E-2</c:v>
                </c:pt>
                <c:pt idx="17" formatCode="0.000">
                  <c:v>0.02</c:v>
                </c:pt>
                <c:pt idx="18" formatCode="0.000">
                  <c:v>0.01</c:v>
                </c:pt>
                <c:pt idx="19" formatCode="0.000">
                  <c:v>2.5000000000000001E-2</c:v>
                </c:pt>
                <c:pt idx="20" formatCode="0.000">
                  <c:v>0.03</c:v>
                </c:pt>
                <c:pt idx="21" formatCode="0.000">
                  <c:v>0.13744444444444442</c:v>
                </c:pt>
                <c:pt idx="22" formatCode="0.000">
                  <c:v>1.7285714285714283E-2</c:v>
                </c:pt>
                <c:pt idx="23" formatCode="0.000">
                  <c:v>2.9000000000000005E-2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24-4196-9544-5B8B0AA0023C}"/>
            </c:ext>
          </c:extLst>
        </c:ser>
        <c:ser>
          <c:idx val="2"/>
          <c:order val="2"/>
          <c:tx>
            <c:strRef>
              <c:f>'020'!$B$65</c:f>
              <c:strCache>
                <c:ptCount val="1"/>
                <c:pt idx="0">
                  <c:v>Струмица</c:v>
                </c:pt>
              </c:strCache>
            </c:strRef>
          </c:tx>
          <c:spPr>
            <a:ln w="28575" cap="rnd" cmpd="sng" algn="ctr">
              <a:solidFill>
                <a:schemeClr val="accent5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'020'!$C$62:$Z$62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'020'!$C$65:$Z$65</c:f>
              <c:numCache>
                <c:formatCode>0.00</c:formatCode>
                <c:ptCount val="24"/>
                <c:pt idx="0">
                  <c:v>1.93008</c:v>
                </c:pt>
                <c:pt idx="1">
                  <c:v>3.2701359999999999</c:v>
                </c:pt>
                <c:pt idx="2">
                  <c:v>2.720513</c:v>
                </c:pt>
                <c:pt idx="3">
                  <c:v>2.0410849999999998</c:v>
                </c:pt>
                <c:pt idx="4">
                  <c:v>2.720513</c:v>
                </c:pt>
                <c:pt idx="5">
                  <c:v>2.6431</c:v>
                </c:pt>
                <c:pt idx="6">
                  <c:v>2.3452980000000001</c:v>
                </c:pt>
                <c:pt idx="7">
                  <c:v>3.4424130000000002</c:v>
                </c:pt>
                <c:pt idx="8">
                  <c:v>3.3300580000000002</c:v>
                </c:pt>
                <c:pt idx="9">
                  <c:v>2.920671</c:v>
                </c:pt>
                <c:pt idx="10" formatCode="0.000">
                  <c:v>3.6128200000000001</c:v>
                </c:pt>
                <c:pt idx="11">
                  <c:v>1.650239</c:v>
                </c:pt>
                <c:pt idx="12">
                  <c:v>1.065844</c:v>
                </c:pt>
                <c:pt idx="13" formatCode="0.000">
                  <c:v>1.1227130000000001</c:v>
                </c:pt>
                <c:pt idx="14">
                  <c:v>1.482205</c:v>
                </c:pt>
                <c:pt idx="15" formatCode="0.000">
                  <c:v>1.2874749999999999</c:v>
                </c:pt>
                <c:pt idx="16" formatCode="0.000">
                  <c:v>1.092746</c:v>
                </c:pt>
                <c:pt idx="17" formatCode="0.000">
                  <c:v>0.89801699999999995</c:v>
                </c:pt>
                <c:pt idx="18" formatCode="0.000">
                  <c:v>0.89801699999999995</c:v>
                </c:pt>
                <c:pt idx="19" formatCode="0.000">
                  <c:v>0.89801699999999995</c:v>
                </c:pt>
                <c:pt idx="20" formatCode="0.000">
                  <c:v>1.0731595789473685</c:v>
                </c:pt>
                <c:pt idx="21" formatCode="0.000">
                  <c:v>0.72799999999999998</c:v>
                </c:pt>
                <c:pt idx="22" formatCode="General">
                  <c:v>0.83985714285714275</c:v>
                </c:pt>
                <c:pt idx="23" formatCode="General">
                  <c:v>0.82257142857142862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24-4196-9544-5B8B0AA00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555136"/>
        <c:axId val="68556672"/>
      </c:lineChart>
      <c:catAx>
        <c:axId val="68555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8556672"/>
        <c:crosses val="autoZero"/>
        <c:auto val="1"/>
        <c:lblAlgn val="ctr"/>
        <c:lblOffset val="100"/>
        <c:noMultiLvlLbl val="0"/>
      </c:catAx>
      <c:valAx>
        <c:axId val="6855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</a:t>
                </a:r>
              </a:p>
            </c:rich>
          </c:tx>
          <c:layout>
            <c:manualLayout>
              <c:xMode val="edge"/>
              <c:yMode val="edge"/>
              <c:x val="1.4698162729658792E-2"/>
              <c:y val="0.4351320984590393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8555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037230218834107E-2"/>
          <c:y val="5.212450556356512E-2"/>
          <c:w val="0.87419880635939617"/>
          <c:h val="0.67928616317326529"/>
        </c:manualLayout>
      </c:layout>
      <c:lineChart>
        <c:grouping val="standard"/>
        <c:varyColors val="0"/>
        <c:ser>
          <c:idx val="0"/>
          <c:order val="0"/>
          <c:tx>
            <c:strRef>
              <c:f>'020'!$B$91</c:f>
              <c:strCache>
                <c:ptCount val="1"/>
                <c:pt idx="0">
                  <c:v>Охридско Езеро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'020'!$C$90:$V$90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2020</c:v>
                </c:pt>
                <c:pt idx="18">
                  <c:v>2021</c:v>
                </c:pt>
                <c:pt idx="19">
                  <c:v>2023</c:v>
                </c:pt>
              </c:numCache>
            </c:numRef>
          </c:cat>
          <c:val>
            <c:numRef>
              <c:f>'020'!$C$91:$S$91</c:f>
              <c:numCache>
                <c:formatCode>General</c:formatCode>
                <c:ptCount val="17"/>
                <c:pt idx="0">
                  <c:v>0</c:v>
                </c:pt>
                <c:pt idx="1">
                  <c:v>0.01</c:v>
                </c:pt>
                <c:pt idx="2">
                  <c:v>0.01</c:v>
                </c:pt>
                <c:pt idx="3">
                  <c:v>0.01</c:v>
                </c:pt>
                <c:pt idx="4" formatCode="0.00">
                  <c:v>5.0000000000000001E-3</c:v>
                </c:pt>
                <c:pt idx="5" formatCode="0.00">
                  <c:v>7.0000000000000001E-3</c:v>
                </c:pt>
                <c:pt idx="6" formatCode="0.00">
                  <c:v>1.8200000000000001E-2</c:v>
                </c:pt>
                <c:pt idx="7" formatCode="0.00">
                  <c:v>2.9399999999999999E-2</c:v>
                </c:pt>
                <c:pt idx="8" formatCode="0.00">
                  <c:v>1.0226195833333333E-2</c:v>
                </c:pt>
                <c:pt idx="9" formatCode="0.00">
                  <c:v>7.1326250000000001E-3</c:v>
                </c:pt>
                <c:pt idx="10" formatCode="0.00">
                  <c:v>7.0016406249999996E-3</c:v>
                </c:pt>
                <c:pt idx="11" formatCode="0.00">
                  <c:v>5.9760000000000004E-3</c:v>
                </c:pt>
                <c:pt idx="12" formatCode="0.00">
                  <c:v>1.276E-3</c:v>
                </c:pt>
                <c:pt idx="13" formatCode="0.00">
                  <c:v>2.3070291666666666E-2</c:v>
                </c:pt>
                <c:pt idx="14" formatCode="0.00">
                  <c:v>2.5090833333333337E-4</c:v>
                </c:pt>
                <c:pt idx="15" formatCode="0.00">
                  <c:v>0</c:v>
                </c:pt>
                <c:pt idx="16" formatCode="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75-4B41-84CC-61DDF8DB4D1E}"/>
            </c:ext>
          </c:extLst>
        </c:ser>
        <c:ser>
          <c:idx val="1"/>
          <c:order val="1"/>
          <c:tx>
            <c:strRef>
              <c:f>'020'!$B$92</c:f>
              <c:strCache>
                <c:ptCount val="1"/>
                <c:pt idx="0">
                  <c:v>Преспанско Езеро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'020'!$C$90:$V$90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2020</c:v>
                </c:pt>
                <c:pt idx="18">
                  <c:v>2021</c:v>
                </c:pt>
                <c:pt idx="19">
                  <c:v>2023</c:v>
                </c:pt>
              </c:numCache>
            </c:numRef>
          </c:cat>
          <c:val>
            <c:numRef>
              <c:f>'020'!$C$92:$V$92</c:f>
              <c:numCache>
                <c:formatCode>General</c:formatCode>
                <c:ptCount val="20"/>
                <c:pt idx="0">
                  <c:v>0.02</c:v>
                </c:pt>
                <c:pt idx="1">
                  <c:v>0.04</c:v>
                </c:pt>
                <c:pt idx="2">
                  <c:v>0.03</c:v>
                </c:pt>
                <c:pt idx="3">
                  <c:v>0.05</c:v>
                </c:pt>
                <c:pt idx="4" formatCode="0.00">
                  <c:v>3.4000000000000002E-2</c:v>
                </c:pt>
                <c:pt idx="5" formatCode="0.00">
                  <c:v>5.8999999999999997E-2</c:v>
                </c:pt>
                <c:pt idx="6" formatCode="0.00">
                  <c:v>4.3999999999999997E-2</c:v>
                </c:pt>
                <c:pt idx="7" formatCode="0.00">
                  <c:v>4.5240000000000002E-2</c:v>
                </c:pt>
                <c:pt idx="8" formatCode="0.00">
                  <c:v>5.0641979166666677E-2</c:v>
                </c:pt>
                <c:pt idx="9" formatCode="0.00">
                  <c:v>8.9150285714285724E-2</c:v>
                </c:pt>
                <c:pt idx="10" formatCode="0.00">
                  <c:v>7.5838880952380963E-2</c:v>
                </c:pt>
                <c:pt idx="11" formatCode="0.00">
                  <c:v>6.2527476190476189E-2</c:v>
                </c:pt>
                <c:pt idx="12" formatCode="0.00">
                  <c:v>4.9216071428571428E-2</c:v>
                </c:pt>
                <c:pt idx="13" formatCode="0.00">
                  <c:v>3.5904666666666668E-2</c:v>
                </c:pt>
                <c:pt idx="14" formatCode="0.00">
                  <c:v>2.8539093189102558E-2</c:v>
                </c:pt>
                <c:pt idx="15" formatCode="0.00">
                  <c:v>1.9372095656565655E-2</c:v>
                </c:pt>
                <c:pt idx="16" formatCode="0.00">
                  <c:v>2.6466120370370372E-2</c:v>
                </c:pt>
                <c:pt idx="17" formatCode="0.00">
                  <c:v>1.7001833333333334E-2</c:v>
                </c:pt>
                <c:pt idx="18" formatCode="0.00">
                  <c:v>2.5543583333333335E-2</c:v>
                </c:pt>
                <c:pt idx="19" formatCode="0.00">
                  <c:v>2.5319916666666668E-2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5-4B41-84CC-61DDF8DB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610304"/>
        <c:axId val="68612096"/>
      </c:lineChart>
      <c:catAx>
        <c:axId val="68610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8612096"/>
        <c:crosses val="autoZero"/>
        <c:auto val="1"/>
        <c:lblAlgn val="ctr"/>
        <c:lblOffset val="100"/>
        <c:noMultiLvlLbl val="0"/>
      </c:catAx>
      <c:valAx>
        <c:axId val="68612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
</a:t>
                </a:r>
              </a:p>
            </c:rich>
          </c:tx>
          <c:layout>
            <c:manualLayout>
              <c:xMode val="edge"/>
              <c:yMode val="edge"/>
              <c:x val="1.2165450121654502E-2"/>
              <c:y val="0.33161509740859862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861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744281964754431E-2"/>
          <c:y val="4.4444416165169066E-2"/>
          <c:w val="0.87897529475482217"/>
          <c:h val="0.74008765444196012"/>
        </c:manualLayout>
      </c:layout>
      <c:lineChart>
        <c:grouping val="standard"/>
        <c:varyColors val="0"/>
        <c:ser>
          <c:idx val="0"/>
          <c:order val="0"/>
          <c:tx>
            <c:strRef>
              <c:f>'020'!$B$120</c:f>
              <c:strCache>
                <c:ptCount val="1"/>
                <c:pt idx="0">
                  <c:v>Охридско Езеро</c:v>
                </c:pt>
              </c:strCache>
            </c:strRef>
          </c:tx>
          <c:spPr>
            <a:ln w="28575" cap="rnd" cmpd="sng" algn="ctr">
              <a:solidFill>
                <a:schemeClr val="accent1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'020'!$C$119:$M$119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2005</c:v>
                </c:pt>
                <c:pt idx="5">
                  <c:v>2006</c:v>
                </c:pt>
                <c:pt idx="6">
                  <c:v>2012</c:v>
                </c:pt>
                <c:pt idx="7">
                  <c:v>2013</c:v>
                </c:pt>
                <c:pt idx="8">
                  <c:v>2020</c:v>
                </c:pt>
                <c:pt idx="9">
                  <c:v>2021</c:v>
                </c:pt>
                <c:pt idx="10">
                  <c:v>2023</c:v>
                </c:pt>
              </c:numCache>
            </c:numRef>
          </c:cat>
          <c:val>
            <c:numRef>
              <c:f>'020'!$C$120:$J$120</c:f>
              <c:numCache>
                <c:formatCode>General</c:formatCode>
                <c:ptCount val="8"/>
                <c:pt idx="0">
                  <c:v>1.2395040000000002</c:v>
                </c:pt>
                <c:pt idx="1">
                  <c:v>1.6821840000000001</c:v>
                </c:pt>
                <c:pt idx="2">
                  <c:v>0.22134000000000001</c:v>
                </c:pt>
                <c:pt idx="3">
                  <c:v>2.4391668000000002</c:v>
                </c:pt>
                <c:pt idx="4">
                  <c:v>1.903524</c:v>
                </c:pt>
                <c:pt idx="5">
                  <c:v>1.4370787242</c:v>
                </c:pt>
                <c:pt idx="6">
                  <c:v>0.9706334484000001</c:v>
                </c:pt>
                <c:pt idx="7">
                  <c:v>1.2064114258583334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A-4C7E-8810-01422DF478FA}"/>
            </c:ext>
          </c:extLst>
        </c:ser>
        <c:ser>
          <c:idx val="1"/>
          <c:order val="1"/>
          <c:tx>
            <c:strRef>
              <c:f>'020'!$B$121</c:f>
              <c:strCache>
                <c:ptCount val="1"/>
                <c:pt idx="0">
                  <c:v>Преспанско Езеро</c:v>
                </c:pt>
              </c:strCache>
            </c:strRef>
          </c:tx>
          <c:spPr>
            <a:ln w="28575" cap="rnd" cmpd="sng" algn="ctr">
              <a:solidFill>
                <a:schemeClr val="accent3">
                  <a:shade val="95000"/>
                  <a:satMod val="105000"/>
                </a:schemeClr>
              </a:solidFill>
              <a:prstDash val="solid"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numRef>
              <c:f>'020'!$C$119:$M$119</c:f>
              <c:numCache>
                <c:formatCode>General</c:formatCode>
                <c:ptCount val="1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2005</c:v>
                </c:pt>
                <c:pt idx="5">
                  <c:v>2006</c:v>
                </c:pt>
                <c:pt idx="6">
                  <c:v>2012</c:v>
                </c:pt>
                <c:pt idx="7">
                  <c:v>2013</c:v>
                </c:pt>
                <c:pt idx="8">
                  <c:v>2020</c:v>
                </c:pt>
                <c:pt idx="9">
                  <c:v>2021</c:v>
                </c:pt>
                <c:pt idx="10">
                  <c:v>2023</c:v>
                </c:pt>
              </c:numCache>
            </c:numRef>
          </c:cat>
          <c:val>
            <c:numRef>
              <c:f>'020'!$C$121:$M$121</c:f>
              <c:numCache>
                <c:formatCode>General</c:formatCode>
                <c:ptCount val="11"/>
                <c:pt idx="0">
                  <c:v>2.5232759999999996</c:v>
                </c:pt>
                <c:pt idx="1">
                  <c:v>3.5414400000000001</c:v>
                </c:pt>
                <c:pt idx="2">
                  <c:v>3.7627799999999998</c:v>
                </c:pt>
                <c:pt idx="3">
                  <c:v>2.5675439999999998</c:v>
                </c:pt>
                <c:pt idx="4">
                  <c:v>2.9659560000000003</c:v>
                </c:pt>
                <c:pt idx="5">
                  <c:v>1.9920600000000002</c:v>
                </c:pt>
                <c:pt idx="6">
                  <c:v>1.9920600000000002</c:v>
                </c:pt>
                <c:pt idx="7">
                  <c:v>1.9920600000000002</c:v>
                </c:pt>
                <c:pt idx="8">
                  <c:v>2.6574375000000001E-2</c:v>
                </c:pt>
                <c:pt idx="9">
                  <c:v>1.8704833333333334E-2</c:v>
                </c:pt>
                <c:pt idx="10">
                  <c:v>1.1300000000000001E-2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A-4C7E-8810-01422DF47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8367104"/>
        <c:axId val="68368640"/>
      </c:lineChart>
      <c:catAx>
        <c:axId val="6836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8368640"/>
        <c:crosses val="autoZero"/>
        <c:auto val="1"/>
        <c:lblAlgn val="ctr"/>
        <c:lblOffset val="100"/>
        <c:noMultiLvlLbl val="0"/>
      </c:catAx>
      <c:valAx>
        <c:axId val="6836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mg/l
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28575" cap="flat" cmpd="sng" algn="ctr">
            <a:solidFill>
              <a:schemeClr val="bg1">
                <a:lumMod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68367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mk-MK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229</xdr:row>
      <xdr:rowOff>47625</xdr:rowOff>
    </xdr:from>
    <xdr:to>
      <xdr:col>12</xdr:col>
      <xdr:colOff>0</xdr:colOff>
      <xdr:row>248</xdr:row>
      <xdr:rowOff>142875</xdr:rowOff>
    </xdr:to>
    <xdr:graphicFrame macro="">
      <xdr:nvGraphicFramePr>
        <xdr:cNvPr id="26829" name="Chart 3">
          <a:extLst>
            <a:ext uri="{FF2B5EF4-FFF2-40B4-BE49-F238E27FC236}">
              <a16:creationId xmlns:a16="http://schemas.microsoft.com/office/drawing/2014/main" id="{00000000-0008-0000-0000-0000CD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9525</xdr:colOff>
      <xdr:row>7</xdr:row>
      <xdr:rowOff>9525</xdr:rowOff>
    </xdr:from>
    <xdr:to>
      <xdr:col>15</xdr:col>
      <xdr:colOff>361950</xdr:colOff>
      <xdr:row>27</xdr:row>
      <xdr:rowOff>142875</xdr:rowOff>
    </xdr:to>
    <xdr:graphicFrame macro="">
      <xdr:nvGraphicFramePr>
        <xdr:cNvPr id="26830" name="Chart 12">
          <a:extLst>
            <a:ext uri="{FF2B5EF4-FFF2-40B4-BE49-F238E27FC236}">
              <a16:creationId xmlns:a16="http://schemas.microsoft.com/office/drawing/2014/main" id="{00000000-0008-0000-0000-0000CE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37</xdr:row>
      <xdr:rowOff>28576</xdr:rowOff>
    </xdr:from>
    <xdr:to>
      <xdr:col>15</xdr:col>
      <xdr:colOff>361950</xdr:colOff>
      <xdr:row>57</xdr:row>
      <xdr:rowOff>133351</xdr:rowOff>
    </xdr:to>
    <xdr:graphicFrame macro="">
      <xdr:nvGraphicFramePr>
        <xdr:cNvPr id="26831" name="Chart 13">
          <a:extLst>
            <a:ext uri="{FF2B5EF4-FFF2-40B4-BE49-F238E27FC236}">
              <a16:creationId xmlns:a16="http://schemas.microsoft.com/office/drawing/2014/main" id="{00000000-0008-0000-0000-0000CF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19049</xdr:colOff>
      <xdr:row>66</xdr:row>
      <xdr:rowOff>38100</xdr:rowOff>
    </xdr:from>
    <xdr:to>
      <xdr:col>15</xdr:col>
      <xdr:colOff>342900</xdr:colOff>
      <xdr:row>86</xdr:row>
      <xdr:rowOff>123825</xdr:rowOff>
    </xdr:to>
    <xdr:graphicFrame macro="">
      <xdr:nvGraphicFramePr>
        <xdr:cNvPr id="26832" name="Chart 14">
          <a:extLst>
            <a:ext uri="{FF2B5EF4-FFF2-40B4-BE49-F238E27FC236}">
              <a16:creationId xmlns:a16="http://schemas.microsoft.com/office/drawing/2014/main" id="{00000000-0008-0000-0000-0000D0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609599</xdr:colOff>
      <xdr:row>93</xdr:row>
      <xdr:rowOff>19049</xdr:rowOff>
    </xdr:from>
    <xdr:to>
      <xdr:col>15</xdr:col>
      <xdr:colOff>371474</xdr:colOff>
      <xdr:row>114</xdr:row>
      <xdr:rowOff>28575</xdr:rowOff>
    </xdr:to>
    <xdr:graphicFrame macro="">
      <xdr:nvGraphicFramePr>
        <xdr:cNvPr id="26833" name="Chart 15">
          <a:extLst>
            <a:ext uri="{FF2B5EF4-FFF2-40B4-BE49-F238E27FC236}">
              <a16:creationId xmlns:a16="http://schemas.microsoft.com/office/drawing/2014/main" id="{00000000-0008-0000-0000-0000D1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9524</xdr:colOff>
      <xdr:row>123</xdr:row>
      <xdr:rowOff>28574</xdr:rowOff>
    </xdr:from>
    <xdr:to>
      <xdr:col>14</xdr:col>
      <xdr:colOff>19049</xdr:colOff>
      <xdr:row>141</xdr:row>
      <xdr:rowOff>152400</xdr:rowOff>
    </xdr:to>
    <xdr:graphicFrame macro="">
      <xdr:nvGraphicFramePr>
        <xdr:cNvPr id="26834" name="Chart 16">
          <a:extLst>
            <a:ext uri="{FF2B5EF4-FFF2-40B4-BE49-F238E27FC236}">
              <a16:creationId xmlns:a16="http://schemas.microsoft.com/office/drawing/2014/main" id="{00000000-0008-0000-0000-0000D26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sken\Documents%20and%20Settings\katerinan\Desktop\Zagreb1\Indikatori\Po%20INDIKATORI\Za%20prakanje\CSI%20020%20-%20019%20vkupn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20"/>
      <sheetName val="019"/>
    </sheetNames>
    <sheetDataSet>
      <sheetData sheetId="0">
        <row r="70">
          <cell r="B70">
            <v>2000</v>
          </cell>
          <cell r="C70">
            <v>2001</v>
          </cell>
          <cell r="D70">
            <v>2002</v>
          </cell>
        </row>
        <row r="71">
          <cell r="A71" t="str">
            <v>Ohrid</v>
          </cell>
          <cell r="B71">
            <v>0.28000000000000003</v>
          </cell>
          <cell r="C71">
            <v>0.376</v>
          </cell>
          <cell r="D71">
            <v>5.2999999999999999E-2</v>
          </cell>
        </row>
        <row r="72">
          <cell r="A72" t="str">
            <v>Prespa</v>
          </cell>
          <cell r="B72">
            <v>0.56899999999999995</v>
          </cell>
          <cell r="C72">
            <v>0.79500000000000004</v>
          </cell>
          <cell r="D72">
            <v>0.84499999999999997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B2:Z145"/>
  <sheetViews>
    <sheetView tabSelected="1" zoomScale="166" zoomScaleNormal="166" workbookViewId="0">
      <selection activeCell="S133" sqref="S133"/>
    </sheetView>
  </sheetViews>
  <sheetFormatPr defaultColWidth="9.140625" defaultRowHeight="12.75"/>
  <cols>
    <col min="2" max="2" width="22.85546875" bestFit="1" customWidth="1"/>
    <col min="3" max="16" width="5.7109375" customWidth="1"/>
  </cols>
  <sheetData>
    <row r="2" spans="2:26" ht="15">
      <c r="B2" s="9" t="s">
        <v>21</v>
      </c>
    </row>
    <row r="3" spans="2:26" ht="15">
      <c r="B3" s="10"/>
    </row>
    <row r="4" spans="2:26" s="2" customFormat="1" ht="17.100000000000001" customHeight="1">
      <c r="B4" s="11" t="s">
        <v>1</v>
      </c>
      <c r="C4" s="11">
        <v>2000</v>
      </c>
      <c r="D4" s="11">
        <v>2001</v>
      </c>
      <c r="E4" s="11">
        <v>2002</v>
      </c>
      <c r="F4" s="11">
        <v>2003</v>
      </c>
      <c r="G4" s="11">
        <v>2004</v>
      </c>
      <c r="H4" s="11">
        <v>2005</v>
      </c>
      <c r="I4" s="11">
        <v>2006</v>
      </c>
      <c r="J4" s="11">
        <v>2007</v>
      </c>
      <c r="K4" s="11">
        <v>2008</v>
      </c>
      <c r="L4" s="11">
        <v>2009</v>
      </c>
      <c r="M4" s="11">
        <v>2010</v>
      </c>
      <c r="N4" s="11">
        <v>2011</v>
      </c>
      <c r="O4" s="11">
        <v>2012</v>
      </c>
      <c r="P4" s="11">
        <v>2013</v>
      </c>
      <c r="Q4" s="11">
        <v>2014</v>
      </c>
      <c r="R4" s="11">
        <v>2015</v>
      </c>
      <c r="S4" s="11">
        <v>2016</v>
      </c>
      <c r="T4" s="11">
        <v>2017</v>
      </c>
      <c r="U4" s="11">
        <v>2018</v>
      </c>
      <c r="V4" s="11">
        <v>2019</v>
      </c>
      <c r="W4" s="11">
        <v>2020</v>
      </c>
      <c r="X4" s="11">
        <v>2021</v>
      </c>
      <c r="Y4" s="11">
        <v>2022</v>
      </c>
      <c r="Z4" s="11">
        <v>2023</v>
      </c>
    </row>
    <row r="5" spans="2:26" s="2" customFormat="1" ht="17.100000000000001" customHeight="1">
      <c r="B5" s="11" t="s">
        <v>12</v>
      </c>
      <c r="C5" s="12">
        <v>1.0995163684210525</v>
      </c>
      <c r="D5" s="12">
        <v>1.4874258421052633</v>
      </c>
      <c r="E5" s="12">
        <v>1.376247105263158</v>
      </c>
      <c r="F5" s="12">
        <v>1.195143789473684</v>
      </c>
      <c r="G5" s="12">
        <v>1.4100257894736841</v>
      </c>
      <c r="H5" s="12">
        <v>1.5820306315789472</v>
      </c>
      <c r="I5" s="12">
        <v>1.7363550701754391</v>
      </c>
      <c r="J5" s="12">
        <v>1.5342686315789476</v>
      </c>
      <c r="K5" s="12">
        <v>1.7252756374269003</v>
      </c>
      <c r="L5" s="12">
        <v>1.4501036608187132</v>
      </c>
      <c r="M5" s="12">
        <v>1.3285633859649124</v>
      </c>
      <c r="N5" s="12">
        <v>1.3015027763157894</v>
      </c>
      <c r="O5" s="12">
        <v>1.1498097225877193</v>
      </c>
      <c r="P5" s="12">
        <v>0.92220277878289469</v>
      </c>
      <c r="Q5" s="12">
        <v>1.1680604210526315</v>
      </c>
      <c r="R5" s="12">
        <v>1.1200588245614036</v>
      </c>
      <c r="S5" s="12">
        <v>0.98400542105263167</v>
      </c>
      <c r="T5" s="12">
        <v>1.066282368421053</v>
      </c>
      <c r="U5" s="12">
        <v>1.4081638947368418</v>
      </c>
      <c r="V5" s="12">
        <v>1.0731595789473685</v>
      </c>
      <c r="W5" s="12">
        <v>0.77027172514619879</v>
      </c>
      <c r="X5" s="12">
        <v>1.0410098579782789</v>
      </c>
      <c r="Y5" s="12">
        <v>1.2589482456140348</v>
      </c>
      <c r="Z5" s="12">
        <v>1.0762107769423559</v>
      </c>
    </row>
    <row r="6" spans="2:26" s="2" customFormat="1" ht="17.100000000000001" customHeight="1">
      <c r="B6" s="11" t="s">
        <v>13</v>
      </c>
      <c r="C6" s="11">
        <v>0.72</v>
      </c>
      <c r="D6" s="11">
        <v>0.34544444444444444</v>
      </c>
      <c r="E6" s="11">
        <v>0.53988370811287478</v>
      </c>
      <c r="F6" s="11">
        <v>0.58959821052631589</v>
      </c>
      <c r="G6" s="11">
        <v>0.65728368421052641</v>
      </c>
      <c r="H6" s="11">
        <v>0.3202834586466165</v>
      </c>
      <c r="I6" s="11">
        <v>0.22544362573099422</v>
      </c>
      <c r="J6" s="11">
        <v>0.29444126794258368</v>
      </c>
      <c r="K6" s="11">
        <v>0.32525865231259971</v>
      </c>
      <c r="L6" s="11">
        <v>0.30480253588516742</v>
      </c>
      <c r="M6" s="11">
        <v>0.20169190988835728</v>
      </c>
      <c r="N6" s="11">
        <v>0.24078629385964911</v>
      </c>
      <c r="O6" s="11">
        <v>0.28983752741228069</v>
      </c>
      <c r="P6" s="11">
        <v>0.31871665433114033</v>
      </c>
      <c r="Q6" s="12">
        <v>0.30637725563909779</v>
      </c>
      <c r="R6" s="12">
        <v>0.25410175438596488</v>
      </c>
      <c r="S6" s="12">
        <v>0.28304618421052635</v>
      </c>
      <c r="T6" s="12">
        <v>0.33119542796384899</v>
      </c>
      <c r="U6" s="12">
        <v>0.23551760765550236</v>
      </c>
      <c r="V6" s="12">
        <v>0.29226050877192983</v>
      </c>
      <c r="W6" s="12">
        <v>0.32586644736842113</v>
      </c>
      <c r="X6" s="12">
        <v>0.38899007936507934</v>
      </c>
      <c r="Y6" s="12">
        <v>0.27466917293233079</v>
      </c>
      <c r="Z6" s="12">
        <v>0.26388972431077695</v>
      </c>
    </row>
    <row r="7" spans="2:26" s="2" customFormat="1">
      <c r="B7" s="1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</row>
    <row r="8" spans="2:26" s="2" customFormat="1">
      <c r="B8" s="1"/>
      <c r="C8" s="13"/>
      <c r="D8" s="13"/>
      <c r="E8" s="13"/>
      <c r="F8" s="13"/>
      <c r="G8" s="13"/>
      <c r="H8" s="13"/>
      <c r="I8" s="13"/>
      <c r="J8" s="14"/>
      <c r="K8" s="14"/>
      <c r="L8" s="14"/>
      <c r="M8" s="14"/>
      <c r="N8" s="14"/>
      <c r="O8" s="14"/>
    </row>
    <row r="9" spans="2:26" s="2" customFormat="1">
      <c r="B9" s="1"/>
      <c r="C9" s="13"/>
      <c r="D9" s="13"/>
      <c r="E9" s="13"/>
      <c r="F9" s="13"/>
      <c r="G9" s="13"/>
      <c r="H9" s="13"/>
      <c r="I9" s="13"/>
      <c r="J9" s="14"/>
      <c r="K9" s="14"/>
      <c r="L9" s="14"/>
      <c r="M9" s="14"/>
      <c r="N9" s="14"/>
      <c r="O9" s="14"/>
    </row>
    <row r="10" spans="2:26" s="2" customFormat="1">
      <c r="B10" s="1"/>
      <c r="C10" s="13"/>
      <c r="D10" s="13"/>
      <c r="E10" s="13"/>
      <c r="F10" s="13"/>
      <c r="G10" s="13"/>
      <c r="H10" s="13"/>
      <c r="I10" s="13"/>
      <c r="J10" s="14"/>
      <c r="K10" s="14"/>
      <c r="L10" s="14"/>
      <c r="M10" s="14"/>
      <c r="N10" s="14"/>
      <c r="O10" s="14"/>
    </row>
    <row r="11" spans="2:26" s="2" customFormat="1">
      <c r="B11" s="1"/>
      <c r="C11" s="13"/>
      <c r="D11" s="13"/>
      <c r="E11" s="13"/>
      <c r="F11" s="13"/>
      <c r="G11" s="13"/>
      <c r="H11" s="13"/>
      <c r="I11" s="13"/>
      <c r="J11" s="14"/>
      <c r="K11" s="14"/>
      <c r="L11" s="14"/>
      <c r="M11" s="14"/>
      <c r="N11" s="14"/>
      <c r="O11" s="14"/>
    </row>
    <row r="12" spans="2:26" s="2" customFormat="1">
      <c r="B12" s="1"/>
      <c r="C12" s="13"/>
      <c r="D12" s="13"/>
      <c r="E12" s="13"/>
      <c r="F12" s="13"/>
      <c r="G12" s="13"/>
      <c r="H12" s="13"/>
      <c r="I12" s="13"/>
      <c r="J12" s="14"/>
      <c r="K12" s="14"/>
      <c r="L12" s="14"/>
      <c r="M12" s="14"/>
      <c r="N12" s="14"/>
      <c r="O12" s="14"/>
    </row>
    <row r="13" spans="2:26" s="2" customFormat="1">
      <c r="B13" s="1"/>
      <c r="C13" s="13"/>
      <c r="D13" s="13"/>
      <c r="E13" s="13"/>
      <c r="F13" s="13"/>
      <c r="G13" s="13"/>
      <c r="H13" s="13"/>
      <c r="I13" s="13"/>
      <c r="J13" s="14"/>
      <c r="K13" s="14"/>
      <c r="L13" s="14"/>
      <c r="M13" s="14"/>
      <c r="N13" s="14"/>
      <c r="O13" s="14"/>
    </row>
    <row r="14" spans="2:26" s="2" customFormat="1">
      <c r="B14" s="1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</row>
    <row r="15" spans="2:26" s="2" customFormat="1">
      <c r="B15" s="1"/>
      <c r="C15" s="13"/>
      <c r="D15" s="13"/>
      <c r="E15" s="13"/>
      <c r="F15" s="13"/>
      <c r="G15" s="13"/>
      <c r="H15" s="13"/>
      <c r="I15" s="13"/>
      <c r="J15" s="14"/>
      <c r="K15" s="14"/>
      <c r="L15" s="14"/>
      <c r="M15" s="14"/>
      <c r="N15" s="14"/>
      <c r="O15" s="14"/>
    </row>
    <row r="16" spans="2:26" s="2" customFormat="1">
      <c r="B16" s="1"/>
      <c r="C16" s="13"/>
      <c r="D16" s="13"/>
      <c r="E16" s="13"/>
      <c r="F16" s="13"/>
      <c r="G16" s="13"/>
      <c r="H16" s="13"/>
      <c r="I16" s="13"/>
      <c r="J16" s="14"/>
      <c r="K16" s="14"/>
      <c r="L16" s="14"/>
      <c r="M16" s="14"/>
      <c r="N16" s="14"/>
      <c r="O16" s="14"/>
    </row>
    <row r="17" spans="2:15" s="2" customFormat="1">
      <c r="B17" s="1"/>
      <c r="C17" s="13"/>
      <c r="D17" s="13"/>
      <c r="E17" s="13"/>
      <c r="F17" s="13"/>
      <c r="G17" s="13"/>
      <c r="H17" s="13"/>
      <c r="I17" s="13"/>
      <c r="J17" s="14"/>
      <c r="K17" s="14"/>
      <c r="L17" s="14"/>
      <c r="M17" s="14"/>
      <c r="N17" s="14"/>
      <c r="O17" s="14"/>
    </row>
    <row r="18" spans="2:15" s="2" customFormat="1">
      <c r="B18" s="1"/>
      <c r="C18" s="13"/>
      <c r="D18" s="13"/>
      <c r="E18" s="13"/>
      <c r="F18" s="13"/>
      <c r="G18" s="13"/>
      <c r="H18" s="13"/>
      <c r="I18" s="13"/>
      <c r="J18" s="14"/>
      <c r="K18" s="14"/>
      <c r="L18" s="14"/>
      <c r="M18" s="14"/>
      <c r="N18" s="14"/>
      <c r="O18" s="14"/>
    </row>
    <row r="19" spans="2:15" s="2" customFormat="1">
      <c r="B19" s="1"/>
      <c r="C19" s="13"/>
      <c r="D19" s="13"/>
      <c r="E19" s="13"/>
      <c r="F19" s="13"/>
      <c r="G19" s="13"/>
      <c r="H19" s="13"/>
      <c r="I19" s="13"/>
      <c r="J19" s="14"/>
      <c r="K19" s="14"/>
      <c r="L19" s="14"/>
      <c r="M19" s="14"/>
      <c r="N19" s="14"/>
      <c r="O19" s="14"/>
    </row>
    <row r="20" spans="2:15" s="2" customFormat="1">
      <c r="B20" s="1"/>
      <c r="C20" s="13"/>
      <c r="D20" s="13"/>
      <c r="E20" s="13"/>
      <c r="F20" s="13"/>
      <c r="G20" s="13"/>
      <c r="H20" s="13"/>
      <c r="I20" s="13"/>
      <c r="J20" s="14"/>
      <c r="K20" s="14"/>
      <c r="L20" s="14"/>
      <c r="M20" s="14"/>
      <c r="N20" s="14"/>
      <c r="O20" s="14"/>
    </row>
    <row r="21" spans="2:15" s="2" customFormat="1">
      <c r="B21" s="1"/>
      <c r="C21" s="13"/>
      <c r="D21" s="13"/>
      <c r="E21" s="13"/>
      <c r="F21" s="13"/>
      <c r="G21" s="13"/>
      <c r="H21" s="13"/>
      <c r="I21" s="13"/>
      <c r="J21" s="14"/>
      <c r="K21" s="14"/>
      <c r="L21" s="14"/>
      <c r="M21" s="14"/>
      <c r="N21" s="14"/>
      <c r="O21" s="14"/>
    </row>
    <row r="22" spans="2:15" s="2" customFormat="1">
      <c r="B22" s="1"/>
      <c r="C22" s="13"/>
      <c r="D22" s="13"/>
      <c r="E22" s="13"/>
      <c r="F22" s="13"/>
      <c r="G22" s="13"/>
      <c r="H22" s="13"/>
      <c r="I22" s="13"/>
      <c r="J22" s="14"/>
      <c r="K22" s="14"/>
      <c r="L22" s="14"/>
      <c r="M22" s="14"/>
      <c r="N22" s="14"/>
      <c r="O22" s="14"/>
    </row>
    <row r="23" spans="2:15" s="2" customFormat="1">
      <c r="B23" s="1"/>
      <c r="C23" s="13"/>
      <c r="D23" s="13"/>
      <c r="E23" s="13"/>
      <c r="F23" s="13"/>
      <c r="G23" s="13"/>
      <c r="H23" s="13"/>
      <c r="I23" s="13"/>
      <c r="J23" s="14"/>
      <c r="K23" s="14"/>
      <c r="L23" s="14"/>
      <c r="M23" s="14"/>
      <c r="N23" s="14"/>
      <c r="O23" s="14"/>
    </row>
    <row r="24" spans="2:15" s="2" customFormat="1">
      <c r="B24" s="1"/>
      <c r="C24" s="13"/>
      <c r="D24" s="13"/>
      <c r="E24" s="13"/>
      <c r="F24" s="13"/>
      <c r="G24" s="13"/>
      <c r="H24" s="13"/>
      <c r="I24" s="13"/>
      <c r="J24" s="14"/>
      <c r="K24" s="14"/>
      <c r="L24" s="14"/>
      <c r="M24" s="14"/>
      <c r="N24" s="14"/>
      <c r="O24" s="14"/>
    </row>
    <row r="25" spans="2:15" s="2" customFormat="1">
      <c r="B25" s="1"/>
      <c r="C25" s="13"/>
      <c r="D25" s="13"/>
      <c r="E25" s="13"/>
      <c r="F25" s="13"/>
      <c r="G25" s="13"/>
      <c r="H25" s="13"/>
      <c r="I25" s="13"/>
      <c r="J25" s="14"/>
      <c r="K25" s="14"/>
      <c r="L25" s="14"/>
      <c r="M25" s="14"/>
      <c r="N25" s="14"/>
      <c r="O25" s="14"/>
    </row>
    <row r="26" spans="2:15" s="2" customFormat="1">
      <c r="B26" s="1"/>
      <c r="C26" s="13"/>
      <c r="D26" s="13"/>
      <c r="E26" s="13"/>
      <c r="F26" s="13"/>
      <c r="G26" s="13"/>
      <c r="H26" s="13"/>
      <c r="I26" s="13"/>
      <c r="J26" s="14"/>
      <c r="K26" s="14"/>
      <c r="L26" s="14"/>
      <c r="M26" s="14"/>
      <c r="N26" s="14"/>
      <c r="O26" s="14"/>
    </row>
    <row r="27" spans="2:15" s="2" customFormat="1">
      <c r="B27" s="1"/>
      <c r="C27" s="13"/>
      <c r="D27" s="13"/>
      <c r="E27" s="13"/>
      <c r="F27" s="13"/>
      <c r="G27" s="13"/>
      <c r="H27" s="13"/>
      <c r="I27" s="13"/>
      <c r="J27" s="14"/>
      <c r="K27" s="14"/>
      <c r="L27" s="14"/>
      <c r="M27" s="14"/>
      <c r="N27" s="14"/>
      <c r="O27" s="14"/>
    </row>
    <row r="28" spans="2:15" s="2" customFormat="1">
      <c r="B28" s="1"/>
      <c r="C28" s="13"/>
      <c r="D28" s="13"/>
      <c r="E28" s="13"/>
      <c r="F28" s="13"/>
      <c r="G28" s="13"/>
      <c r="H28" s="13"/>
      <c r="I28" s="13"/>
      <c r="J28" s="14"/>
      <c r="K28" s="14"/>
      <c r="L28" s="14"/>
      <c r="M28" s="14"/>
      <c r="N28" s="14"/>
      <c r="O28" s="14"/>
    </row>
    <row r="29" spans="2:15">
      <c r="B29" s="15"/>
    </row>
    <row r="30" spans="2:15">
      <c r="B30" s="15"/>
    </row>
    <row r="31" spans="2:15" ht="16.5">
      <c r="B31" s="9" t="s">
        <v>20</v>
      </c>
    </row>
    <row r="32" spans="2:15" ht="15">
      <c r="B32" s="16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</row>
    <row r="33" spans="2:26" s="2" customFormat="1" ht="17.100000000000001" customHeight="1">
      <c r="B33" s="11" t="s">
        <v>14</v>
      </c>
      <c r="C33" s="17">
        <v>2000</v>
      </c>
      <c r="D33" s="17">
        <v>2001</v>
      </c>
      <c r="E33" s="17">
        <v>2002</v>
      </c>
      <c r="F33" s="17">
        <v>2003</v>
      </c>
      <c r="G33" s="17">
        <v>2004</v>
      </c>
      <c r="H33" s="17">
        <v>2005</v>
      </c>
      <c r="I33" s="17">
        <v>2006</v>
      </c>
      <c r="J33" s="17">
        <v>2007</v>
      </c>
      <c r="K33" s="17">
        <v>2008</v>
      </c>
      <c r="L33" s="17">
        <v>2009</v>
      </c>
      <c r="M33" s="17">
        <v>2010</v>
      </c>
      <c r="N33" s="17">
        <v>2011</v>
      </c>
      <c r="O33" s="17">
        <v>2012</v>
      </c>
      <c r="P33" s="17">
        <v>2013</v>
      </c>
      <c r="Q33" s="17">
        <v>2014</v>
      </c>
      <c r="R33" s="17">
        <v>2015</v>
      </c>
      <c r="S33" s="17">
        <v>2016</v>
      </c>
      <c r="T33" s="17">
        <v>2017</v>
      </c>
      <c r="U33" s="17">
        <v>2018</v>
      </c>
      <c r="V33" s="17">
        <v>2019</v>
      </c>
      <c r="W33" s="17">
        <v>2020</v>
      </c>
      <c r="X33" s="28">
        <v>2021</v>
      </c>
      <c r="Y33" s="28">
        <v>2022</v>
      </c>
      <c r="Z33" s="28">
        <v>2023</v>
      </c>
    </row>
    <row r="34" spans="2:26" s="2" customFormat="1" ht="17.100000000000001" customHeight="1">
      <c r="B34" s="11" t="s">
        <v>17</v>
      </c>
      <c r="C34" s="3">
        <v>1.1550445</v>
      </c>
      <c r="D34" s="3">
        <v>1.5269332500000004</v>
      </c>
      <c r="E34" s="3">
        <v>1.426798875</v>
      </c>
      <c r="F34" s="3">
        <v>1.265286125</v>
      </c>
      <c r="G34" s="3">
        <v>1.4679970624999998</v>
      </c>
      <c r="H34" s="3">
        <v>1.6766702499999999</v>
      </c>
      <c r="I34" s="3">
        <v>1.8645571458333337</v>
      </c>
      <c r="J34" s="3">
        <v>1.5774340625000001</v>
      </c>
      <c r="K34" s="3">
        <v>1.8085983819444442</v>
      </c>
      <c r="L34" s="3">
        <v>1.506907909722222</v>
      </c>
      <c r="M34" s="5">
        <v>1.3136900208333335</v>
      </c>
      <c r="N34" s="3">
        <v>1.4147059843750001</v>
      </c>
      <c r="O34" s="3">
        <v>1.2752691080729166</v>
      </c>
      <c r="P34" s="3">
        <v>1.0166754248046874</v>
      </c>
      <c r="Q34" s="3">
        <v>1.2601929375000001</v>
      </c>
      <c r="R34" s="3">
        <v>1.2265204791666668</v>
      </c>
      <c r="S34" s="3">
        <v>1.0813699999999999</v>
      </c>
      <c r="T34" s="24">
        <v>1.1801525000000004</v>
      </c>
      <c r="U34" s="24">
        <v>1.5784305624999999</v>
      </c>
      <c r="V34" s="24">
        <v>1.1918053750000002</v>
      </c>
      <c r="W34" s="24">
        <v>0.76540843750000009</v>
      </c>
      <c r="X34" s="5">
        <v>1.0363887896825397</v>
      </c>
      <c r="Y34" s="5">
        <v>1.3312608630952378</v>
      </c>
      <c r="Z34" s="5">
        <v>1.0809761904761905</v>
      </c>
    </row>
    <row r="35" spans="2:26" s="2" customFormat="1" ht="17.100000000000001" customHeight="1">
      <c r="B35" s="11" t="s">
        <v>15</v>
      </c>
      <c r="C35" s="3">
        <v>0.24000949999999999</v>
      </c>
      <c r="D35" s="3">
        <v>0.28001150000000002</v>
      </c>
      <c r="E35" s="3">
        <v>0.29970000000000002</v>
      </c>
      <c r="F35" s="3">
        <v>0.21103450000000001</v>
      </c>
      <c r="G35" s="3">
        <v>0.29101199999999999</v>
      </c>
      <c r="H35" s="3">
        <v>0.294379</v>
      </c>
      <c r="I35" s="3">
        <v>0.40626700000000004</v>
      </c>
      <c r="J35" s="3">
        <v>0.234873</v>
      </c>
      <c r="K35" s="3">
        <v>0.25630249999999999</v>
      </c>
      <c r="L35" s="3">
        <v>0.26038600000000001</v>
      </c>
      <c r="M35" s="5">
        <v>0.30542199999999997</v>
      </c>
      <c r="N35" s="3">
        <v>0.22150900000000001</v>
      </c>
      <c r="O35" s="3">
        <v>0.18811749999999999</v>
      </c>
      <c r="P35" s="3">
        <v>6.6166500000000003E-2</v>
      </c>
      <c r="Q35" s="3">
        <v>0.273928</v>
      </c>
      <c r="R35" s="3">
        <v>0.1846575</v>
      </c>
      <c r="S35" s="3">
        <v>0.15071850000000001</v>
      </c>
      <c r="T35" s="24">
        <v>0.239454</v>
      </c>
      <c r="U35" s="24">
        <v>0.30110400000000004</v>
      </c>
      <c r="V35" s="24">
        <v>0.21156449999999999</v>
      </c>
      <c r="W35" s="24">
        <v>0.37338888888888888</v>
      </c>
      <c r="X35" s="5">
        <v>0.72893333333333343</v>
      </c>
      <c r="Y35" s="5">
        <v>0.17370714285714287</v>
      </c>
      <c r="Z35" s="5">
        <v>0.3074142857142857</v>
      </c>
    </row>
    <row r="36" spans="2:26" s="2" customFormat="1" ht="17.100000000000001" customHeight="1">
      <c r="B36" s="11" t="s">
        <v>16</v>
      </c>
      <c r="C36" s="3">
        <v>1.93008</v>
      </c>
      <c r="D36" s="3">
        <v>3.2701359999999999</v>
      </c>
      <c r="E36" s="3">
        <v>2.720513</v>
      </c>
      <c r="F36" s="3">
        <v>2.0410849999999998</v>
      </c>
      <c r="G36" s="3">
        <v>2.720513</v>
      </c>
      <c r="H36" s="3">
        <v>2.6431</v>
      </c>
      <c r="I36" s="3">
        <v>2.3452980000000001</v>
      </c>
      <c r="J36" s="3">
        <v>3.4424130000000002</v>
      </c>
      <c r="K36" s="3">
        <v>3.3300580000000002</v>
      </c>
      <c r="L36" s="3">
        <v>2.920671</v>
      </c>
      <c r="M36" s="5">
        <v>3.6128200000000001</v>
      </c>
      <c r="N36" s="3">
        <v>1.650239</v>
      </c>
      <c r="O36" s="3">
        <v>1.065844</v>
      </c>
      <c r="P36" s="3">
        <v>1.1227130000000001</v>
      </c>
      <c r="Q36" s="3">
        <v>1.482205</v>
      </c>
      <c r="R36" s="3">
        <v>1.2874749999999999</v>
      </c>
      <c r="S36" s="3">
        <v>1.092746</v>
      </c>
      <c r="T36" s="24">
        <v>0.89801699999999995</v>
      </c>
      <c r="U36" s="24">
        <v>0.89801699999999995</v>
      </c>
      <c r="V36" s="24">
        <v>0.89801699999999995</v>
      </c>
      <c r="W36" s="24">
        <v>1.6418500000000003</v>
      </c>
      <c r="X36" s="5">
        <v>1.7391000000000001</v>
      </c>
      <c r="Y36" s="5">
        <v>2.0410098579782798</v>
      </c>
      <c r="Z36" s="5">
        <v>3.0410098579782798</v>
      </c>
    </row>
    <row r="37" spans="2:26" s="2" customFormat="1">
      <c r="B37" s="1"/>
      <c r="C37" s="13"/>
      <c r="D37" s="13"/>
      <c r="E37" s="13"/>
      <c r="F37" s="13"/>
      <c r="G37" s="13"/>
      <c r="H37" s="13"/>
      <c r="I37" s="13"/>
      <c r="J37" s="18"/>
      <c r="K37" s="18"/>
      <c r="L37" s="14"/>
      <c r="M37" s="14"/>
      <c r="N37" s="14"/>
      <c r="O37" s="14"/>
    </row>
    <row r="38" spans="2:26" s="2" customFormat="1">
      <c r="B38" s="1"/>
      <c r="C38" s="13"/>
      <c r="D38" s="13"/>
      <c r="E38" s="13"/>
      <c r="F38" s="13"/>
      <c r="G38" s="13"/>
      <c r="H38" s="13"/>
      <c r="I38" s="13"/>
      <c r="J38" s="18"/>
      <c r="K38" s="18"/>
      <c r="L38" s="14"/>
      <c r="M38" s="14"/>
      <c r="N38" s="14"/>
      <c r="O38" s="14"/>
    </row>
    <row r="39" spans="2:26" s="2" customFormat="1">
      <c r="B39" s="1"/>
      <c r="C39" s="13"/>
      <c r="D39" s="13"/>
      <c r="E39" s="13"/>
      <c r="F39" s="13"/>
      <c r="G39" s="13"/>
      <c r="H39" s="13"/>
      <c r="I39" s="13"/>
      <c r="J39" s="18"/>
      <c r="K39" s="18"/>
      <c r="L39" s="14"/>
      <c r="M39" s="14"/>
      <c r="N39" s="14"/>
      <c r="O39" s="14"/>
    </row>
    <row r="40" spans="2:26" s="2" customFormat="1">
      <c r="B40" s="1"/>
      <c r="C40" s="13"/>
      <c r="D40" s="13"/>
      <c r="E40" s="13"/>
      <c r="F40" s="13"/>
      <c r="G40" s="13"/>
      <c r="H40" s="13"/>
      <c r="I40" s="13"/>
      <c r="J40" s="18"/>
      <c r="K40" s="18"/>
      <c r="L40" s="14"/>
      <c r="M40" s="14"/>
      <c r="N40" s="14"/>
      <c r="O40" s="14"/>
    </row>
    <row r="41" spans="2:26" s="2" customFormat="1">
      <c r="B41" s="1"/>
      <c r="C41" s="13"/>
      <c r="D41" s="13"/>
      <c r="E41" s="13"/>
      <c r="F41" s="13"/>
      <c r="G41" s="13"/>
      <c r="H41" s="13"/>
      <c r="I41" s="13"/>
      <c r="J41" s="18"/>
      <c r="K41" s="18"/>
      <c r="L41" s="14"/>
      <c r="M41" s="14"/>
      <c r="N41" s="14"/>
      <c r="O41" s="14"/>
    </row>
    <row r="42" spans="2:26" s="2" customFormat="1">
      <c r="B42" s="1"/>
      <c r="C42" s="13"/>
      <c r="D42" s="13"/>
      <c r="E42" s="13"/>
      <c r="F42" s="13"/>
      <c r="G42" s="13"/>
      <c r="H42" s="13"/>
      <c r="I42" s="13"/>
      <c r="J42" s="18"/>
      <c r="K42" s="18"/>
      <c r="L42" s="14"/>
      <c r="M42" s="14"/>
      <c r="N42" s="14"/>
      <c r="O42" s="14"/>
    </row>
    <row r="43" spans="2:26" s="2" customFormat="1">
      <c r="B43" s="1"/>
      <c r="C43" s="13"/>
      <c r="D43" s="13"/>
      <c r="E43" s="13"/>
      <c r="F43" s="13"/>
      <c r="G43" s="13"/>
      <c r="H43" s="13"/>
      <c r="I43" s="13"/>
      <c r="J43" s="18"/>
      <c r="K43" s="18"/>
      <c r="L43" s="14"/>
      <c r="M43" s="14"/>
      <c r="N43" s="14"/>
      <c r="O43" s="14"/>
    </row>
    <row r="44" spans="2:26" s="2" customFormat="1">
      <c r="B44" s="1"/>
      <c r="C44" s="13"/>
      <c r="D44" s="13"/>
      <c r="E44" s="13"/>
      <c r="F44" s="13"/>
      <c r="G44" s="13"/>
      <c r="H44" s="13"/>
      <c r="I44" s="13"/>
      <c r="J44" s="18"/>
      <c r="K44" s="18"/>
      <c r="L44" s="14"/>
      <c r="M44" s="14"/>
      <c r="N44" s="14"/>
      <c r="O44" s="14"/>
    </row>
    <row r="45" spans="2:26" s="2" customFormat="1" ht="12" customHeight="1">
      <c r="B45" s="1"/>
      <c r="C45" s="13"/>
      <c r="D45" s="13"/>
      <c r="E45" s="13"/>
      <c r="F45" s="13"/>
      <c r="G45" s="13"/>
      <c r="H45" s="13"/>
      <c r="I45" s="13"/>
      <c r="J45" s="14"/>
      <c r="K45" s="14"/>
      <c r="L45" s="14"/>
      <c r="M45" s="14"/>
      <c r="N45" s="14"/>
      <c r="O45" s="14"/>
    </row>
    <row r="46" spans="2:26" s="2" customFormat="1" ht="12" customHeight="1">
      <c r="B46" s="1"/>
      <c r="C46" s="13"/>
      <c r="D46" s="13"/>
      <c r="E46" s="13"/>
      <c r="F46" s="13"/>
      <c r="G46" s="13"/>
      <c r="H46" s="13"/>
      <c r="I46" s="13"/>
      <c r="J46" s="14"/>
      <c r="K46" s="14"/>
      <c r="L46" s="14"/>
      <c r="M46" s="14"/>
      <c r="N46" s="14"/>
      <c r="O46" s="14"/>
    </row>
    <row r="47" spans="2:26" s="2" customFormat="1">
      <c r="B47" s="1"/>
      <c r="C47" s="13"/>
      <c r="D47" s="13"/>
      <c r="E47" s="13"/>
      <c r="F47" s="13"/>
      <c r="G47" s="13"/>
      <c r="H47" s="13"/>
      <c r="I47" s="13"/>
      <c r="J47" s="14"/>
      <c r="K47" s="14"/>
      <c r="L47" s="14"/>
      <c r="M47" s="14"/>
      <c r="N47" s="14"/>
      <c r="O47" s="14"/>
    </row>
    <row r="48" spans="2:26" s="2" customFormat="1">
      <c r="B48" s="1"/>
      <c r="C48" s="13"/>
      <c r="D48" s="13"/>
      <c r="E48" s="13"/>
      <c r="F48" s="13"/>
      <c r="G48" s="13"/>
      <c r="H48" s="13"/>
      <c r="I48" s="13"/>
      <c r="J48" s="14"/>
      <c r="K48" s="14"/>
      <c r="L48" s="14"/>
      <c r="M48" s="14"/>
      <c r="N48" s="14"/>
      <c r="O48" s="14"/>
    </row>
    <row r="49" spans="2:26" s="2" customFormat="1">
      <c r="B49" s="1"/>
      <c r="C49" s="13"/>
      <c r="D49" s="13"/>
      <c r="E49" s="13"/>
      <c r="F49" s="13"/>
      <c r="G49" s="13"/>
      <c r="H49" s="13"/>
      <c r="I49" s="13"/>
      <c r="J49" s="14"/>
      <c r="K49" s="14"/>
      <c r="L49" s="14"/>
      <c r="M49" s="14"/>
      <c r="N49" s="14"/>
      <c r="O49" s="14"/>
    </row>
    <row r="50" spans="2:26" s="2" customFormat="1">
      <c r="B50" s="1"/>
      <c r="C50" s="13"/>
      <c r="D50" s="13"/>
      <c r="E50" s="13"/>
      <c r="F50" s="13"/>
      <c r="G50" s="13"/>
      <c r="H50" s="13"/>
      <c r="I50" s="13"/>
      <c r="J50" s="14"/>
      <c r="K50" s="14"/>
      <c r="L50" s="14"/>
      <c r="M50" s="14"/>
      <c r="N50" s="14"/>
      <c r="O50" s="14"/>
    </row>
    <row r="51" spans="2:26" s="2" customFormat="1">
      <c r="B51" s="1"/>
      <c r="C51" s="13"/>
      <c r="D51" s="13"/>
      <c r="E51" s="13"/>
      <c r="F51" s="13"/>
      <c r="G51" s="13"/>
      <c r="H51" s="13"/>
      <c r="I51" s="13"/>
      <c r="J51" s="14"/>
      <c r="K51" s="14"/>
      <c r="L51" s="14"/>
      <c r="M51" s="14"/>
      <c r="N51" s="14"/>
      <c r="O51" s="14"/>
    </row>
    <row r="52" spans="2:26" s="2" customFormat="1">
      <c r="B52" s="1"/>
      <c r="C52" s="13"/>
      <c r="D52" s="13"/>
      <c r="E52" s="13"/>
      <c r="F52" s="13"/>
      <c r="G52" s="13"/>
      <c r="H52" s="13"/>
      <c r="I52" s="13"/>
      <c r="J52" s="14"/>
      <c r="K52" s="14"/>
      <c r="L52" s="14"/>
      <c r="M52" s="14"/>
      <c r="N52" s="14"/>
      <c r="O52" s="14"/>
    </row>
    <row r="53" spans="2:26" s="2" customFormat="1">
      <c r="B53" s="1"/>
      <c r="C53" s="13"/>
      <c r="D53" s="13"/>
      <c r="E53" s="13"/>
      <c r="F53" s="13"/>
      <c r="G53" s="13"/>
      <c r="H53" s="13"/>
      <c r="I53" s="13"/>
      <c r="J53" s="14"/>
      <c r="K53" s="14"/>
      <c r="L53" s="14"/>
      <c r="M53" s="14"/>
      <c r="N53" s="14"/>
      <c r="O53" s="14"/>
    </row>
    <row r="54" spans="2:26" s="2" customFormat="1">
      <c r="B54" s="1"/>
      <c r="C54" s="13"/>
      <c r="D54" s="13"/>
      <c r="E54" s="13"/>
      <c r="F54" s="13"/>
      <c r="G54" s="13"/>
      <c r="H54" s="13"/>
      <c r="I54" s="13"/>
      <c r="J54" s="14"/>
      <c r="K54" s="14"/>
      <c r="L54" s="14"/>
      <c r="M54" s="14"/>
      <c r="N54" s="14"/>
      <c r="O54" s="14"/>
    </row>
    <row r="55" spans="2:26" s="2" customFormat="1">
      <c r="B55" s="1"/>
      <c r="C55" s="13"/>
      <c r="D55" s="13"/>
      <c r="E55" s="13"/>
      <c r="F55" s="13"/>
      <c r="G55" s="13"/>
      <c r="H55" s="13"/>
      <c r="I55" s="13"/>
      <c r="J55" s="14"/>
      <c r="K55" s="14"/>
      <c r="L55" s="14"/>
      <c r="M55" s="14"/>
      <c r="N55" s="14"/>
      <c r="O55" s="14"/>
    </row>
    <row r="56" spans="2:26" s="2" customFormat="1">
      <c r="B56" s="1"/>
      <c r="C56" s="13"/>
      <c r="D56" s="13"/>
      <c r="E56" s="13"/>
      <c r="F56" s="13"/>
      <c r="G56" s="13"/>
      <c r="H56" s="13"/>
      <c r="I56" s="13"/>
      <c r="J56" s="14"/>
      <c r="K56" s="14"/>
      <c r="L56" s="14"/>
      <c r="M56" s="14"/>
      <c r="N56" s="14"/>
      <c r="O56" s="14"/>
    </row>
    <row r="57" spans="2:26" s="2" customFormat="1">
      <c r="B57" s="1"/>
      <c r="C57" s="13"/>
      <c r="D57" s="13"/>
      <c r="E57" s="13"/>
      <c r="F57" s="13"/>
      <c r="G57" s="13"/>
      <c r="H57" s="13"/>
      <c r="I57" s="13"/>
      <c r="J57" s="14"/>
      <c r="K57" s="14"/>
      <c r="L57" s="14"/>
      <c r="M57" s="14"/>
      <c r="N57" s="14"/>
      <c r="O57" s="14"/>
    </row>
    <row r="58" spans="2:26">
      <c r="B58" s="15"/>
    </row>
    <row r="59" spans="2:26">
      <c r="B59" s="15"/>
    </row>
    <row r="60" spans="2:26" ht="15">
      <c r="B60" s="9" t="s">
        <v>23</v>
      </c>
    </row>
    <row r="61" spans="2:26" ht="15">
      <c r="B61" s="10"/>
    </row>
    <row r="62" spans="2:26" s="2" customFormat="1" ht="17.100000000000001" customHeight="1">
      <c r="B62" s="11" t="s">
        <v>14</v>
      </c>
      <c r="C62" s="19">
        <v>2000</v>
      </c>
      <c r="D62" s="19">
        <v>2001</v>
      </c>
      <c r="E62" s="19">
        <v>2002</v>
      </c>
      <c r="F62" s="19">
        <v>2003</v>
      </c>
      <c r="G62" s="19">
        <v>2004</v>
      </c>
      <c r="H62" s="19">
        <v>2005</v>
      </c>
      <c r="I62" s="19">
        <v>2006</v>
      </c>
      <c r="J62" s="19">
        <v>2007</v>
      </c>
      <c r="K62" s="19">
        <v>2008</v>
      </c>
      <c r="L62" s="19">
        <v>2009</v>
      </c>
      <c r="M62" s="19">
        <v>2010</v>
      </c>
      <c r="N62" s="19">
        <v>2011</v>
      </c>
      <c r="O62" s="19">
        <v>2012</v>
      </c>
      <c r="P62" s="19">
        <v>2013</v>
      </c>
      <c r="Q62" s="19">
        <v>2014</v>
      </c>
      <c r="R62" s="19">
        <v>2015</v>
      </c>
      <c r="S62" s="19">
        <v>2016</v>
      </c>
      <c r="T62" s="19">
        <v>2017</v>
      </c>
      <c r="U62" s="19">
        <v>2018</v>
      </c>
      <c r="V62" s="19">
        <v>2019</v>
      </c>
      <c r="W62" s="19">
        <v>2020</v>
      </c>
      <c r="X62" s="19">
        <v>2021</v>
      </c>
      <c r="Y62" s="19">
        <v>2022</v>
      </c>
      <c r="Z62" s="19">
        <v>2023</v>
      </c>
    </row>
    <row r="63" spans="2:26" s="2" customFormat="1" ht="17.100000000000001" customHeight="1">
      <c r="B63" s="11" t="s">
        <v>17</v>
      </c>
      <c r="C63" s="3">
        <v>0.77319999999999989</v>
      </c>
      <c r="D63" s="3">
        <v>0.32786666666666664</v>
      </c>
      <c r="E63" s="3">
        <v>0.4538604497354497</v>
      </c>
      <c r="F63" s="3">
        <v>0.51827287499999997</v>
      </c>
      <c r="G63" s="3">
        <v>0.61868583333333349</v>
      </c>
      <c r="H63" s="3">
        <v>0.31583660714285711</v>
      </c>
      <c r="I63" s="3">
        <v>0.23771430555555559</v>
      </c>
      <c r="J63" s="3">
        <v>0.29521150568181814</v>
      </c>
      <c r="K63" s="3">
        <v>0.29924464962121211</v>
      </c>
      <c r="L63" s="3">
        <v>0.29507801136363632</v>
      </c>
      <c r="M63" s="4">
        <v>0.19263414299242426</v>
      </c>
      <c r="N63" s="3">
        <v>0.23030872395833335</v>
      </c>
      <c r="O63" s="3">
        <v>0.25980706380208329</v>
      </c>
      <c r="P63" s="4">
        <v>0.29347602701822917</v>
      </c>
      <c r="Q63" s="3">
        <v>0.30569799107142859</v>
      </c>
      <c r="R63" s="5">
        <v>0.22424583333333334</v>
      </c>
      <c r="S63" s="5">
        <v>0.26299234375000002</v>
      </c>
      <c r="T63" s="5">
        <v>0.30579457070707072</v>
      </c>
      <c r="U63" s="5">
        <v>0.24217715909090909</v>
      </c>
      <c r="V63" s="5">
        <v>0.30893435416666665</v>
      </c>
      <c r="W63" s="5">
        <v>0.32196640625000006</v>
      </c>
      <c r="X63" s="5">
        <v>0.30152579365079363</v>
      </c>
      <c r="Y63" s="5">
        <v>0.27151785714285714</v>
      </c>
      <c r="Z63" s="5">
        <v>0.25833333333333336</v>
      </c>
    </row>
    <row r="64" spans="2:26" s="2" customFormat="1" ht="17.100000000000001" customHeight="1">
      <c r="B64" s="11" t="s">
        <v>15</v>
      </c>
      <c r="C64" s="3">
        <v>0.69000000000000006</v>
      </c>
      <c r="D64" s="3">
        <v>2.5000000000000001E-2</v>
      </c>
      <c r="E64" s="3">
        <v>0.01</v>
      </c>
      <c r="F64" s="3">
        <v>0.01</v>
      </c>
      <c r="G64" s="3">
        <v>2.9208333333333333E-2</v>
      </c>
      <c r="H64" s="3">
        <v>2.6000000000000002E-2</v>
      </c>
      <c r="I64" s="3">
        <v>0.03</v>
      </c>
      <c r="J64" s="3">
        <v>1.6E-2</v>
      </c>
      <c r="K64" s="3">
        <v>1.6E-2</v>
      </c>
      <c r="L64" s="3">
        <v>0.05</v>
      </c>
      <c r="M64" s="5">
        <v>2.5000000000000001E-2</v>
      </c>
      <c r="N64" s="3">
        <v>2.5000000000000001E-2</v>
      </c>
      <c r="O64" s="3">
        <v>0.03</v>
      </c>
      <c r="P64" s="5">
        <v>0.3</v>
      </c>
      <c r="Q64" s="3">
        <v>2.5000000000000001E-2</v>
      </c>
      <c r="R64" s="5">
        <v>0.3</v>
      </c>
      <c r="S64" s="5">
        <v>3.5000000000000003E-2</v>
      </c>
      <c r="T64" s="5">
        <v>0.02</v>
      </c>
      <c r="U64" s="5">
        <v>0.01</v>
      </c>
      <c r="V64" s="5">
        <v>2.5000000000000001E-2</v>
      </c>
      <c r="W64" s="5">
        <v>0.03</v>
      </c>
      <c r="X64" s="5">
        <v>0.13744444444444442</v>
      </c>
      <c r="Y64" s="5">
        <v>1.7285714285714283E-2</v>
      </c>
      <c r="Z64" s="5">
        <v>2.9000000000000005E-2</v>
      </c>
    </row>
    <row r="65" spans="2:26" s="2" customFormat="1" ht="17.100000000000001" customHeight="1">
      <c r="B65" s="11" t="s">
        <v>16</v>
      </c>
      <c r="C65" s="3">
        <v>1.93008</v>
      </c>
      <c r="D65" s="3">
        <v>3.2701359999999999</v>
      </c>
      <c r="E65" s="3">
        <v>2.720513</v>
      </c>
      <c r="F65" s="3">
        <v>2.0410849999999998</v>
      </c>
      <c r="G65" s="3">
        <v>2.720513</v>
      </c>
      <c r="H65" s="3">
        <v>2.6431</v>
      </c>
      <c r="I65" s="3">
        <v>2.3452980000000001</v>
      </c>
      <c r="J65" s="3">
        <v>3.4424130000000002</v>
      </c>
      <c r="K65" s="3">
        <v>3.3300580000000002</v>
      </c>
      <c r="L65" s="3">
        <v>2.920671</v>
      </c>
      <c r="M65" s="5">
        <v>3.6128200000000001</v>
      </c>
      <c r="N65" s="3">
        <v>1.650239</v>
      </c>
      <c r="O65" s="3">
        <v>1.065844</v>
      </c>
      <c r="P65" s="5">
        <v>1.1227130000000001</v>
      </c>
      <c r="Q65" s="3">
        <v>1.482205</v>
      </c>
      <c r="R65" s="5">
        <v>1.2874749999999999</v>
      </c>
      <c r="S65" s="5">
        <v>1.092746</v>
      </c>
      <c r="T65" s="5">
        <v>0.89801699999999995</v>
      </c>
      <c r="U65" s="5">
        <v>0.89801699999999995</v>
      </c>
      <c r="V65" s="5">
        <v>0.89801699999999995</v>
      </c>
      <c r="W65" s="5">
        <v>1.0731595789473685</v>
      </c>
      <c r="X65" s="5">
        <v>0.72799999999999998</v>
      </c>
      <c r="Y65" s="19">
        <v>0.83985714285714275</v>
      </c>
      <c r="Z65" s="19">
        <v>0.82257142857142862</v>
      </c>
    </row>
    <row r="66" spans="2:26" s="2" customFormat="1">
      <c r="B66" s="1"/>
      <c r="C66" s="13"/>
      <c r="D66" s="13"/>
      <c r="E66" s="13"/>
      <c r="F66" s="13"/>
      <c r="G66" s="13"/>
      <c r="H66" s="13"/>
      <c r="I66" s="13"/>
      <c r="J66" s="18"/>
      <c r="K66" s="18"/>
      <c r="L66" s="14"/>
      <c r="M66" s="14"/>
      <c r="N66" s="14"/>
      <c r="O66"/>
    </row>
    <row r="67" spans="2:26" s="2" customFormat="1">
      <c r="B67" s="1"/>
      <c r="C67" s="13"/>
      <c r="D67" s="13"/>
      <c r="E67" s="13"/>
      <c r="F67" s="13"/>
      <c r="G67" s="13"/>
      <c r="H67" s="13"/>
      <c r="I67" s="13"/>
      <c r="J67" s="18"/>
      <c r="K67" s="18"/>
      <c r="L67" s="14"/>
      <c r="M67" s="14"/>
      <c r="N67" s="14"/>
      <c r="O67"/>
    </row>
    <row r="68" spans="2:26" s="2" customFormat="1">
      <c r="B68" s="1"/>
      <c r="C68" s="13"/>
      <c r="D68" s="13"/>
      <c r="E68" s="13"/>
      <c r="F68" s="13"/>
      <c r="G68" s="13"/>
      <c r="H68" s="13"/>
      <c r="I68" s="13"/>
      <c r="J68" s="18"/>
      <c r="K68" s="18"/>
      <c r="L68" s="14"/>
      <c r="M68" s="14"/>
      <c r="N68" s="14"/>
      <c r="O68"/>
    </row>
    <row r="69" spans="2:26" s="2" customFormat="1">
      <c r="B69" s="1"/>
      <c r="C69" s="13"/>
      <c r="D69" s="13"/>
      <c r="E69" s="13"/>
      <c r="F69" s="13"/>
      <c r="G69" s="13"/>
      <c r="H69" s="13"/>
      <c r="I69" s="13"/>
      <c r="J69" s="18"/>
      <c r="K69" s="18"/>
      <c r="L69" s="14"/>
      <c r="M69" s="14"/>
      <c r="N69" s="14"/>
      <c r="O69"/>
    </row>
    <row r="70" spans="2:26" s="2" customFormat="1">
      <c r="B70" s="1"/>
      <c r="C70" s="13"/>
      <c r="D70" s="13"/>
      <c r="E70" s="13"/>
      <c r="F70" s="13"/>
      <c r="G70" s="13"/>
      <c r="H70" s="13"/>
      <c r="I70" s="13"/>
      <c r="J70" s="18"/>
      <c r="K70" s="18"/>
      <c r="L70" s="14"/>
      <c r="M70" s="14"/>
      <c r="N70" s="14"/>
      <c r="O70"/>
    </row>
    <row r="71" spans="2:26" s="2" customFormat="1">
      <c r="B71" s="1"/>
      <c r="C71" s="13"/>
      <c r="D71" s="13"/>
      <c r="E71" s="13"/>
      <c r="F71" s="13"/>
      <c r="G71" s="13"/>
      <c r="H71" s="13"/>
      <c r="I71" s="13"/>
      <c r="J71" s="18"/>
      <c r="K71" s="18"/>
      <c r="L71" s="14"/>
      <c r="M71" s="14"/>
      <c r="N71" s="14"/>
      <c r="O71"/>
    </row>
    <row r="72" spans="2:26" s="2" customFormat="1">
      <c r="B72" s="1"/>
      <c r="C72" s="13"/>
      <c r="D72" s="13"/>
      <c r="E72" s="13"/>
      <c r="F72" s="13"/>
      <c r="G72" s="13"/>
      <c r="H72" s="13"/>
      <c r="I72" s="13"/>
      <c r="J72" s="18"/>
      <c r="K72" s="18"/>
      <c r="L72" s="14"/>
      <c r="M72" s="14"/>
      <c r="N72" s="14"/>
      <c r="O72"/>
    </row>
    <row r="73" spans="2:26" s="2" customFormat="1">
      <c r="B73" s="1"/>
      <c r="C73" s="13"/>
      <c r="D73" s="13"/>
      <c r="E73" s="13"/>
      <c r="F73" s="13"/>
      <c r="G73" s="13"/>
      <c r="H73" s="13"/>
      <c r="I73" s="13"/>
      <c r="J73" s="18"/>
      <c r="K73" s="18"/>
      <c r="L73" s="14"/>
      <c r="M73" s="14"/>
      <c r="N73" s="14"/>
      <c r="O73"/>
    </row>
    <row r="74" spans="2:26" s="2" customFormat="1">
      <c r="B74" s="1"/>
      <c r="C74" s="13"/>
      <c r="D74" s="13"/>
      <c r="E74" s="13"/>
      <c r="F74" s="13"/>
      <c r="G74" s="13"/>
      <c r="H74" s="13"/>
      <c r="I74" s="13"/>
      <c r="J74" s="18"/>
      <c r="K74" s="18"/>
      <c r="L74" s="14"/>
      <c r="M74" s="14"/>
      <c r="N74" s="14"/>
      <c r="O74"/>
    </row>
    <row r="75" spans="2:26" s="2" customFormat="1">
      <c r="B75" s="1"/>
      <c r="C75" s="13"/>
      <c r="D75" s="13"/>
      <c r="E75" s="13"/>
      <c r="F75" s="13"/>
      <c r="G75" s="13"/>
      <c r="H75" s="13"/>
      <c r="I75" s="13"/>
      <c r="J75" s="18"/>
      <c r="K75" s="18"/>
      <c r="L75" s="14"/>
      <c r="M75" s="14"/>
      <c r="N75" s="14"/>
      <c r="O75"/>
    </row>
    <row r="76" spans="2:26" s="2" customFormat="1">
      <c r="B76" s="1"/>
      <c r="C76" s="13"/>
      <c r="D76" s="13"/>
      <c r="E76" s="13"/>
      <c r="F76" s="13"/>
      <c r="G76" s="13"/>
      <c r="H76" s="13"/>
      <c r="I76" s="13"/>
      <c r="J76" s="18"/>
      <c r="K76" s="18"/>
      <c r="L76" s="14"/>
      <c r="M76" s="14"/>
      <c r="N76" s="14"/>
      <c r="O76"/>
    </row>
    <row r="77" spans="2:26" s="2" customFormat="1">
      <c r="B77" s="1"/>
      <c r="C77" s="13"/>
      <c r="D77" s="13"/>
      <c r="E77" s="13"/>
      <c r="F77" s="13"/>
      <c r="G77" s="13"/>
      <c r="H77" s="13"/>
      <c r="I77" s="13"/>
      <c r="J77" s="18"/>
      <c r="K77" s="18"/>
      <c r="L77" s="14"/>
      <c r="M77" s="14"/>
      <c r="N77" s="14"/>
      <c r="O77"/>
    </row>
    <row r="78" spans="2:26" s="2" customFormat="1">
      <c r="B78" s="1"/>
      <c r="C78" s="13"/>
      <c r="D78" s="13"/>
      <c r="E78" s="13"/>
      <c r="F78" s="13"/>
      <c r="G78" s="13"/>
      <c r="H78" s="13"/>
      <c r="I78" s="13"/>
      <c r="J78" s="18"/>
      <c r="K78" s="18"/>
      <c r="L78" s="14"/>
      <c r="M78" s="14"/>
      <c r="N78" s="14"/>
      <c r="O78"/>
    </row>
    <row r="79" spans="2:26" s="2" customFormat="1">
      <c r="B79" s="1"/>
      <c r="C79" s="13"/>
      <c r="D79" s="13"/>
      <c r="E79" s="13"/>
      <c r="F79" s="13"/>
      <c r="G79" s="13"/>
      <c r="H79" s="13"/>
      <c r="I79" s="13"/>
      <c r="J79" s="18"/>
      <c r="K79" s="18"/>
      <c r="L79" s="14"/>
      <c r="M79" s="14"/>
      <c r="N79" s="14"/>
      <c r="O79"/>
    </row>
    <row r="80" spans="2:26" s="2" customFormat="1">
      <c r="B80" s="1"/>
      <c r="C80" s="13"/>
      <c r="D80" s="13"/>
      <c r="E80" s="13"/>
      <c r="F80" s="13"/>
      <c r="G80" s="13"/>
      <c r="H80" s="13"/>
      <c r="I80" s="13"/>
      <c r="J80" s="18"/>
      <c r="K80" s="18"/>
      <c r="L80" s="14"/>
      <c r="M80" s="14"/>
      <c r="N80" s="14"/>
      <c r="O80"/>
    </row>
    <row r="81" spans="2:22" s="2" customFormat="1">
      <c r="B81" s="1"/>
      <c r="C81" s="13"/>
      <c r="D81" s="13"/>
      <c r="E81" s="13"/>
      <c r="F81" s="13"/>
      <c r="G81" s="13"/>
      <c r="H81" s="13"/>
      <c r="I81" s="13"/>
      <c r="J81" s="18"/>
      <c r="K81" s="18"/>
      <c r="L81" s="14"/>
      <c r="M81" s="14"/>
      <c r="N81" s="14"/>
      <c r="O81"/>
    </row>
    <row r="82" spans="2:22" s="2" customFormat="1">
      <c r="B82" s="1"/>
      <c r="C82" s="13"/>
      <c r="D82" s="13"/>
      <c r="E82" s="13"/>
      <c r="F82" s="13"/>
      <c r="G82" s="13"/>
      <c r="H82" s="13"/>
      <c r="I82" s="13"/>
      <c r="J82" s="18"/>
      <c r="K82" s="18"/>
      <c r="L82" s="14"/>
      <c r="M82" s="14"/>
      <c r="N82" s="14"/>
      <c r="O82"/>
    </row>
    <row r="83" spans="2:22" s="2" customFormat="1">
      <c r="B83" s="1"/>
      <c r="C83" s="13"/>
      <c r="D83" s="13"/>
      <c r="E83" s="13"/>
      <c r="F83" s="13"/>
      <c r="G83" s="13"/>
      <c r="H83" s="13"/>
      <c r="I83" s="13"/>
      <c r="J83" s="18"/>
      <c r="K83" s="18"/>
      <c r="L83" s="14"/>
      <c r="M83" s="14"/>
      <c r="N83" s="14"/>
      <c r="O83"/>
    </row>
    <row r="84" spans="2:22" s="2" customFormat="1">
      <c r="B84" s="1"/>
      <c r="C84" s="13"/>
      <c r="D84" s="13"/>
      <c r="E84" s="13"/>
      <c r="F84" s="13"/>
      <c r="G84" s="13"/>
      <c r="H84" s="13"/>
      <c r="I84" s="13"/>
      <c r="J84" s="18"/>
      <c r="K84" s="18"/>
      <c r="L84" s="14"/>
      <c r="M84" s="14"/>
      <c r="N84" s="14"/>
      <c r="O84"/>
    </row>
    <row r="85" spans="2:22" s="2" customFormat="1">
      <c r="B85" s="1"/>
      <c r="C85" s="13"/>
      <c r="D85" s="13"/>
      <c r="E85" s="13"/>
      <c r="F85" s="13"/>
      <c r="G85" s="13"/>
      <c r="H85" s="13"/>
      <c r="I85" s="13"/>
      <c r="J85" s="18"/>
      <c r="K85" s="18"/>
      <c r="L85" s="14"/>
      <c r="M85" s="14"/>
      <c r="N85" s="14"/>
      <c r="O85"/>
    </row>
    <row r="86" spans="2:22" s="2" customFormat="1">
      <c r="B86" s="1"/>
      <c r="C86" s="13"/>
      <c r="D86" s="13"/>
      <c r="E86" s="13"/>
      <c r="F86" s="13"/>
      <c r="G86" s="13"/>
      <c r="H86" s="13"/>
      <c r="I86" s="13"/>
      <c r="J86" s="18"/>
      <c r="K86" s="18"/>
      <c r="L86" s="14"/>
      <c r="M86" s="14"/>
      <c r="N86" s="14"/>
      <c r="O86"/>
    </row>
    <row r="87" spans="2:22">
      <c r="B87" s="15"/>
    </row>
    <row r="88" spans="2:22" ht="15">
      <c r="B88" s="9" t="s">
        <v>3</v>
      </c>
    </row>
    <row r="89" spans="2:22" ht="15">
      <c r="B89" s="10"/>
    </row>
    <row r="90" spans="2:22" s="2" customFormat="1" ht="17.100000000000001" customHeight="1">
      <c r="B90" s="19" t="s">
        <v>2</v>
      </c>
      <c r="C90" s="19">
        <v>2000</v>
      </c>
      <c r="D90" s="19">
        <v>2001</v>
      </c>
      <c r="E90" s="19">
        <v>2002</v>
      </c>
      <c r="F90" s="19">
        <v>2003</v>
      </c>
      <c r="G90" s="19">
        <v>2004</v>
      </c>
      <c r="H90" s="19">
        <v>2005</v>
      </c>
      <c r="I90" s="20">
        <v>2006</v>
      </c>
      <c r="J90" s="19">
        <v>2007</v>
      </c>
      <c r="K90" s="20">
        <v>2008</v>
      </c>
      <c r="L90" s="19">
        <v>2009</v>
      </c>
      <c r="M90" s="20">
        <v>2010</v>
      </c>
      <c r="N90" s="19">
        <v>2011</v>
      </c>
      <c r="O90" s="20">
        <v>2012</v>
      </c>
      <c r="P90" s="19">
        <v>2013</v>
      </c>
      <c r="Q90" s="20">
        <v>2014</v>
      </c>
      <c r="R90" s="20">
        <v>2015</v>
      </c>
      <c r="S90" s="20">
        <v>2016</v>
      </c>
      <c r="T90" s="20">
        <v>2020</v>
      </c>
      <c r="U90" s="20">
        <v>2021</v>
      </c>
      <c r="V90" s="20">
        <v>2023</v>
      </c>
    </row>
    <row r="91" spans="2:22" s="2" customFormat="1" ht="17.100000000000001" customHeight="1">
      <c r="B91" s="11" t="s">
        <v>18</v>
      </c>
      <c r="C91" s="11">
        <v>0</v>
      </c>
      <c r="D91" s="11">
        <v>0.01</v>
      </c>
      <c r="E91" s="11">
        <v>0.01</v>
      </c>
      <c r="F91" s="11">
        <v>0.01</v>
      </c>
      <c r="G91" s="21">
        <v>5.0000000000000001E-3</v>
      </c>
      <c r="H91" s="21">
        <v>7.0000000000000001E-3</v>
      </c>
      <c r="I91" s="21">
        <v>1.8200000000000001E-2</v>
      </c>
      <c r="J91" s="21">
        <v>2.9399999999999999E-2</v>
      </c>
      <c r="K91" s="21">
        <v>1.0226195833333333E-2</v>
      </c>
      <c r="L91" s="21">
        <v>7.1326250000000001E-3</v>
      </c>
      <c r="M91" s="21">
        <v>7.0016406249999996E-3</v>
      </c>
      <c r="N91" s="21">
        <v>5.9760000000000004E-3</v>
      </c>
      <c r="O91" s="21">
        <v>1.276E-3</v>
      </c>
      <c r="P91" s="21">
        <v>2.3070291666666666E-2</v>
      </c>
      <c r="Q91" s="21">
        <v>2.5090833333333337E-4</v>
      </c>
      <c r="R91" s="21">
        <v>0</v>
      </c>
      <c r="S91" s="21">
        <v>0</v>
      </c>
      <c r="T91" s="21"/>
      <c r="U91" s="21"/>
      <c r="V91" s="21"/>
    </row>
    <row r="92" spans="2:22" s="2" customFormat="1" ht="17.100000000000001" customHeight="1">
      <c r="B92" s="11" t="s">
        <v>19</v>
      </c>
      <c r="C92" s="11">
        <v>0.02</v>
      </c>
      <c r="D92" s="11">
        <v>0.04</v>
      </c>
      <c r="E92" s="11">
        <v>0.03</v>
      </c>
      <c r="F92" s="11">
        <v>0.05</v>
      </c>
      <c r="G92" s="21">
        <v>3.4000000000000002E-2</v>
      </c>
      <c r="H92" s="21">
        <v>5.8999999999999997E-2</v>
      </c>
      <c r="I92" s="21">
        <v>4.3999999999999997E-2</v>
      </c>
      <c r="J92" s="21">
        <v>4.5240000000000002E-2</v>
      </c>
      <c r="K92" s="21">
        <v>5.0641979166666677E-2</v>
      </c>
      <c r="L92" s="21">
        <v>8.9150285714285724E-2</v>
      </c>
      <c r="M92" s="21">
        <v>7.5838880952380963E-2</v>
      </c>
      <c r="N92" s="21">
        <v>6.2527476190476189E-2</v>
      </c>
      <c r="O92" s="21">
        <v>4.9216071428571428E-2</v>
      </c>
      <c r="P92" s="21">
        <v>3.5904666666666668E-2</v>
      </c>
      <c r="Q92" s="21">
        <v>2.8539093189102558E-2</v>
      </c>
      <c r="R92" s="21">
        <v>1.9372095656565655E-2</v>
      </c>
      <c r="S92" s="21">
        <v>2.6466120370370372E-2</v>
      </c>
      <c r="T92" s="21">
        <v>1.7001833333333334E-2</v>
      </c>
      <c r="U92" s="21">
        <v>2.5543583333333335E-2</v>
      </c>
      <c r="V92" s="21">
        <v>2.5319916666666668E-2</v>
      </c>
    </row>
    <row r="93" spans="2:22" s="2" customFormat="1">
      <c r="B93" s="1"/>
      <c r="C93" s="13"/>
      <c r="D93" s="13"/>
      <c r="E93" s="13"/>
      <c r="F93" s="13"/>
      <c r="G93" s="13"/>
      <c r="H93" s="13"/>
      <c r="I93" s="13"/>
      <c r="J93" s="14"/>
      <c r="K93" s="14"/>
      <c r="L93" s="14"/>
      <c r="M93" s="14"/>
      <c r="N93" s="14"/>
      <c r="O93"/>
    </row>
    <row r="94" spans="2:22" s="2" customFormat="1">
      <c r="B94" s="1"/>
      <c r="C94" s="13"/>
      <c r="D94" s="13"/>
      <c r="E94" s="13"/>
      <c r="F94" s="13"/>
      <c r="G94" s="13"/>
      <c r="H94" s="13"/>
      <c r="I94" s="13"/>
      <c r="J94" s="14"/>
      <c r="K94" s="14"/>
      <c r="L94" s="14"/>
      <c r="M94" s="14"/>
      <c r="N94" s="14"/>
      <c r="O94"/>
    </row>
    <row r="95" spans="2:22" s="2" customFormat="1">
      <c r="B95" s="1"/>
      <c r="C95" s="13"/>
      <c r="D95" s="13"/>
      <c r="E95" s="13"/>
      <c r="F95" s="13"/>
      <c r="G95" s="13"/>
      <c r="H95" s="13"/>
      <c r="I95" s="13"/>
      <c r="J95" s="14"/>
      <c r="K95" s="14"/>
      <c r="L95" s="14"/>
      <c r="M95" s="14"/>
      <c r="N95" s="14"/>
      <c r="O95"/>
    </row>
    <row r="96" spans="2:22" s="2" customFormat="1">
      <c r="B96" s="1"/>
      <c r="C96" s="13"/>
      <c r="D96" s="13"/>
      <c r="E96" s="13"/>
      <c r="F96" s="13"/>
      <c r="G96" s="13"/>
      <c r="H96" s="13"/>
      <c r="I96" s="13"/>
      <c r="J96" s="14"/>
      <c r="K96" s="14"/>
      <c r="L96" s="14"/>
      <c r="M96" s="14"/>
      <c r="N96" s="14"/>
      <c r="O96"/>
    </row>
    <row r="97" spans="2:15" s="2" customFormat="1">
      <c r="B97" s="1"/>
      <c r="C97" s="13"/>
      <c r="D97" s="13"/>
      <c r="E97" s="13"/>
      <c r="F97" s="13"/>
      <c r="G97" s="13"/>
      <c r="H97" s="13"/>
      <c r="I97" s="13"/>
      <c r="J97" s="14"/>
      <c r="K97" s="14"/>
      <c r="L97" s="14"/>
      <c r="M97" s="14"/>
      <c r="N97" s="14"/>
      <c r="O97"/>
    </row>
    <row r="98" spans="2:15" s="2" customFormat="1">
      <c r="B98" s="1"/>
      <c r="C98" s="13"/>
      <c r="D98" s="13"/>
      <c r="E98" s="13"/>
      <c r="F98" s="13"/>
      <c r="G98" s="13"/>
      <c r="H98" s="13"/>
      <c r="I98" s="13"/>
      <c r="J98" s="14"/>
      <c r="K98" s="14"/>
      <c r="L98" s="14"/>
      <c r="M98" s="14"/>
      <c r="N98" s="14"/>
      <c r="O98"/>
    </row>
    <row r="99" spans="2:15" s="2" customFormat="1">
      <c r="B99" s="1"/>
      <c r="C99" s="13"/>
      <c r="D99" s="13"/>
      <c r="E99" s="13"/>
      <c r="F99" s="13"/>
      <c r="G99" s="13"/>
      <c r="H99" s="13"/>
      <c r="I99" s="13"/>
      <c r="J99" s="14"/>
      <c r="K99" s="14"/>
      <c r="L99" s="14"/>
      <c r="M99" s="14"/>
      <c r="N99" s="14"/>
      <c r="O99"/>
    </row>
    <row r="100" spans="2:15" s="2" customFormat="1">
      <c r="B100" s="1"/>
      <c r="C100" s="13"/>
      <c r="D100" s="13"/>
      <c r="E100" s="13"/>
      <c r="F100" s="13"/>
      <c r="G100" s="13"/>
      <c r="H100" s="13"/>
      <c r="I100" s="13"/>
      <c r="J100" s="14"/>
      <c r="K100" s="14"/>
      <c r="L100" s="14"/>
      <c r="M100" s="14"/>
      <c r="N100" s="14"/>
      <c r="O100"/>
    </row>
    <row r="101" spans="2:15" s="2" customFormat="1">
      <c r="B101" s="1"/>
      <c r="C101" s="13"/>
      <c r="D101" s="13"/>
      <c r="E101" s="13"/>
      <c r="F101" s="13"/>
      <c r="G101" s="13"/>
      <c r="H101" s="13"/>
      <c r="I101" s="13"/>
      <c r="J101" s="14"/>
      <c r="K101" s="14"/>
      <c r="L101" s="14"/>
      <c r="M101" s="14"/>
      <c r="N101" s="14"/>
      <c r="O101" s="14"/>
    </row>
    <row r="102" spans="2:15" s="2" customFormat="1">
      <c r="B102" s="1"/>
      <c r="C102" s="13"/>
      <c r="D102" s="13"/>
      <c r="E102" s="13"/>
      <c r="F102" s="13"/>
      <c r="G102" s="13"/>
      <c r="H102" s="13"/>
      <c r="I102" s="13"/>
      <c r="J102" s="14"/>
      <c r="K102" s="14"/>
      <c r="L102" s="14"/>
      <c r="M102" s="14"/>
      <c r="N102" s="14"/>
      <c r="O102" s="14"/>
    </row>
    <row r="103" spans="2:15" s="2" customFormat="1">
      <c r="B103" s="1"/>
      <c r="C103" s="13"/>
      <c r="D103" s="13"/>
      <c r="E103" s="13"/>
      <c r="F103" s="13"/>
      <c r="G103" s="13"/>
      <c r="H103" s="13"/>
      <c r="I103" s="13"/>
      <c r="J103" s="14"/>
      <c r="K103" s="14"/>
      <c r="L103" s="14"/>
      <c r="M103" s="14"/>
      <c r="N103" s="14"/>
      <c r="O103" s="14"/>
    </row>
    <row r="104" spans="2:15" s="2" customFormat="1">
      <c r="B104" s="1"/>
      <c r="C104" s="13"/>
      <c r="D104" s="13"/>
      <c r="E104" s="13"/>
      <c r="F104" s="13"/>
      <c r="G104" s="13"/>
      <c r="H104" s="13"/>
      <c r="I104" s="13"/>
      <c r="J104" s="14"/>
      <c r="K104" s="14"/>
      <c r="L104" s="14"/>
      <c r="M104" s="14"/>
      <c r="N104" s="14"/>
      <c r="O104" s="14"/>
    </row>
    <row r="105" spans="2:15" s="2" customFormat="1">
      <c r="B105" s="1"/>
      <c r="C105" s="13"/>
      <c r="D105" s="13"/>
      <c r="E105" s="13"/>
      <c r="F105" s="13"/>
      <c r="G105" s="13"/>
      <c r="H105" s="13"/>
      <c r="I105" s="13"/>
      <c r="J105" s="14"/>
      <c r="K105" s="14"/>
      <c r="L105" s="14"/>
      <c r="M105" s="14"/>
      <c r="N105" s="14"/>
      <c r="O105" s="14"/>
    </row>
    <row r="106" spans="2:15" s="2" customFormat="1">
      <c r="B106" s="1"/>
      <c r="C106" s="13"/>
      <c r="D106" s="13"/>
      <c r="E106" s="13"/>
      <c r="F106" s="13"/>
      <c r="G106" s="13"/>
      <c r="H106" s="13"/>
      <c r="I106" s="13" t="s">
        <v>0</v>
      </c>
      <c r="J106" s="14"/>
      <c r="K106" s="14"/>
      <c r="L106" s="14"/>
      <c r="M106" s="14"/>
      <c r="N106" s="14"/>
      <c r="O106" s="14"/>
    </row>
    <row r="107" spans="2:15" s="2" customFormat="1">
      <c r="B107" s="1"/>
      <c r="C107" s="13"/>
      <c r="D107" s="13"/>
      <c r="E107" s="13"/>
      <c r="F107" s="13"/>
      <c r="G107" s="13"/>
      <c r="H107" s="13"/>
      <c r="I107" s="13"/>
      <c r="J107" s="14"/>
      <c r="K107" s="14"/>
      <c r="L107" s="14"/>
      <c r="M107" s="14"/>
      <c r="N107" s="14"/>
      <c r="O107" s="14"/>
    </row>
    <row r="108" spans="2:15" s="2" customFormat="1">
      <c r="B108" s="1"/>
      <c r="C108" s="13"/>
      <c r="D108" s="13"/>
      <c r="E108" s="13"/>
      <c r="F108" s="13"/>
      <c r="G108" s="13"/>
      <c r="H108" s="13"/>
      <c r="I108" s="13"/>
      <c r="J108" s="14"/>
      <c r="K108" s="14"/>
      <c r="L108" s="14"/>
      <c r="M108" s="14"/>
      <c r="N108" s="14"/>
      <c r="O108" s="14"/>
    </row>
    <row r="109" spans="2:15" s="2" customFormat="1">
      <c r="B109" s="1"/>
      <c r="C109" s="13"/>
      <c r="D109" s="13"/>
      <c r="E109" s="13"/>
      <c r="F109" s="13"/>
      <c r="G109" s="13"/>
      <c r="H109" s="13"/>
      <c r="I109" s="13"/>
      <c r="J109" s="14"/>
      <c r="K109" s="14"/>
      <c r="L109" s="14"/>
      <c r="M109" s="14"/>
      <c r="N109" s="14"/>
      <c r="O109" s="14"/>
    </row>
    <row r="110" spans="2:15" s="2" customFormat="1">
      <c r="B110" s="1"/>
      <c r="C110" s="13"/>
      <c r="D110" s="13"/>
      <c r="E110" s="13"/>
      <c r="F110" s="13"/>
      <c r="G110" s="13"/>
      <c r="H110" s="13"/>
      <c r="I110" s="13"/>
      <c r="J110" s="14"/>
      <c r="K110" s="14"/>
      <c r="L110" s="14"/>
      <c r="M110" s="14"/>
      <c r="N110" s="14"/>
      <c r="O110" s="14"/>
    </row>
    <row r="111" spans="2:15" s="2" customFormat="1">
      <c r="B111" s="1"/>
      <c r="C111" s="13"/>
      <c r="D111" s="13"/>
      <c r="E111" s="13"/>
      <c r="F111" s="13"/>
      <c r="G111" s="13"/>
      <c r="H111" s="13"/>
      <c r="I111" s="13"/>
      <c r="J111" s="14"/>
      <c r="K111" s="14"/>
      <c r="L111" s="14"/>
      <c r="M111" s="14"/>
      <c r="N111" s="14"/>
      <c r="O111" s="14"/>
    </row>
    <row r="112" spans="2:15">
      <c r="B112" s="15"/>
    </row>
    <row r="113" spans="2:16">
      <c r="B113" s="15"/>
    </row>
    <row r="114" spans="2:16">
      <c r="B114" s="15"/>
    </row>
    <row r="115" spans="2:16">
      <c r="B115" s="15"/>
    </row>
    <row r="116" spans="2:16">
      <c r="B116" s="15"/>
    </row>
    <row r="117" spans="2:16" ht="15">
      <c r="B117" s="9" t="s">
        <v>22</v>
      </c>
    </row>
    <row r="118" spans="2:16" ht="15">
      <c r="B118" s="10"/>
    </row>
    <row r="119" spans="2:16" s="2" customFormat="1" ht="17.100000000000001" customHeight="1">
      <c r="B119" s="11"/>
      <c r="C119" s="11">
        <v>2000</v>
      </c>
      <c r="D119" s="11">
        <v>2001</v>
      </c>
      <c r="E119" s="11">
        <v>2002</v>
      </c>
      <c r="F119" s="11">
        <v>2003</v>
      </c>
      <c r="G119" s="11">
        <v>2005</v>
      </c>
      <c r="H119" s="11">
        <v>2006</v>
      </c>
      <c r="I119" s="11">
        <v>2012</v>
      </c>
      <c r="J119" s="11">
        <v>2013</v>
      </c>
      <c r="K119" s="11">
        <v>2020</v>
      </c>
      <c r="L119" s="11">
        <v>2021</v>
      </c>
      <c r="M119" s="11">
        <v>2023</v>
      </c>
      <c r="N119" s="6"/>
      <c r="O119"/>
      <c r="P119"/>
    </row>
    <row r="120" spans="2:16" s="2" customFormat="1" ht="17.100000000000001" customHeight="1">
      <c r="B120" s="11" t="s">
        <v>18</v>
      </c>
      <c r="C120" s="11">
        <v>1.2395040000000002</v>
      </c>
      <c r="D120" s="11">
        <v>1.6821840000000001</v>
      </c>
      <c r="E120" s="11">
        <v>0.22134000000000001</v>
      </c>
      <c r="F120" s="11">
        <v>2.4391668000000002</v>
      </c>
      <c r="G120" s="22">
        <v>1.903524</v>
      </c>
      <c r="H120" s="22">
        <v>1.4370787242</v>
      </c>
      <c r="I120" s="22">
        <v>0.9706334484000001</v>
      </c>
      <c r="J120" s="22">
        <v>1.2064114258583334</v>
      </c>
      <c r="K120" s="22"/>
      <c r="L120" s="22"/>
      <c r="M120" s="22"/>
      <c r="N120" s="7"/>
      <c r="O120"/>
      <c r="P120"/>
    </row>
    <row r="121" spans="2:16" s="2" customFormat="1" ht="17.100000000000001" customHeight="1">
      <c r="B121" s="11" t="s">
        <v>19</v>
      </c>
      <c r="C121" s="11">
        <v>2.5232759999999996</v>
      </c>
      <c r="D121" s="11">
        <v>3.5414400000000001</v>
      </c>
      <c r="E121" s="11">
        <v>3.7627799999999998</v>
      </c>
      <c r="F121" s="11">
        <v>2.5675439999999998</v>
      </c>
      <c r="G121" s="22">
        <v>2.9659560000000003</v>
      </c>
      <c r="H121" s="22">
        <v>1.9920600000000002</v>
      </c>
      <c r="I121" s="22">
        <v>1.9920600000000002</v>
      </c>
      <c r="J121" s="22">
        <v>1.9920600000000002</v>
      </c>
      <c r="K121" s="22">
        <v>2.6574375000000001E-2</v>
      </c>
      <c r="L121" s="22">
        <v>1.8704833333333334E-2</v>
      </c>
      <c r="M121" s="22">
        <v>1.1300000000000001E-2</v>
      </c>
      <c r="N121" s="7"/>
      <c r="O121"/>
      <c r="P121"/>
    </row>
    <row r="122" spans="2:16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</row>
    <row r="136" spans="26:26">
      <c r="Z136" s="23"/>
    </row>
    <row r="137" spans="26:26">
      <c r="Z137" s="23"/>
    </row>
    <row r="138" spans="26:26">
      <c r="Z138" s="23"/>
    </row>
    <row r="145" spans="2:2" ht="15.75">
      <c r="B145" s="25" t="s">
        <v>4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W24"/>
  <sheetViews>
    <sheetView topLeftCell="A4" workbookViewId="0">
      <selection activeCell="N16" sqref="N16"/>
    </sheetView>
  </sheetViews>
  <sheetFormatPr defaultRowHeight="12.75"/>
  <sheetData>
    <row r="3" spans="2:23" ht="25.5">
      <c r="B3" s="11" t="s">
        <v>5</v>
      </c>
      <c r="C3" s="11" t="s">
        <v>11</v>
      </c>
      <c r="D3" s="11" t="s">
        <v>6</v>
      </c>
      <c r="E3" s="11" t="s">
        <v>11</v>
      </c>
      <c r="F3" s="11" t="s">
        <v>7</v>
      </c>
      <c r="G3" s="11" t="s">
        <v>11</v>
      </c>
      <c r="K3" s="2" t="s">
        <v>10</v>
      </c>
    </row>
    <row r="4" spans="2:23" ht="25.5">
      <c r="C4" s="3">
        <f>4.4268*1.825</f>
        <v>8.0789100000000005</v>
      </c>
      <c r="D4" s="3">
        <v>0.52249999999999996</v>
      </c>
      <c r="E4" s="3">
        <f>4.4268*D4</f>
        <v>2.3130029999999997</v>
      </c>
      <c r="F4" s="3">
        <v>0.55249999999999999</v>
      </c>
      <c r="G4" s="3">
        <f>4.4268*F4</f>
        <v>2.4458069999999998</v>
      </c>
      <c r="J4">
        <v>2000</v>
      </c>
      <c r="K4">
        <v>0.96666666666666679</v>
      </c>
      <c r="L4" s="3">
        <f>4.4268*K4</f>
        <v>4.2792400000000006</v>
      </c>
      <c r="M4" s="26">
        <f t="shared" ref="M4:M15" si="0">AVERAGE(C4,E4,G4)</f>
        <v>4.2792400000000006</v>
      </c>
      <c r="P4" s="11" t="s">
        <v>8</v>
      </c>
      <c r="Q4" s="11" t="s">
        <v>11</v>
      </c>
      <c r="R4" s="11" t="s">
        <v>9</v>
      </c>
      <c r="S4" s="11" t="s">
        <v>11</v>
      </c>
      <c r="V4" s="11" t="s">
        <v>8</v>
      </c>
      <c r="W4" s="11" t="s">
        <v>9</v>
      </c>
    </row>
    <row r="5" spans="2:23">
      <c r="C5" s="3">
        <f>4.4268*2.6475</f>
        <v>11.719953</v>
      </c>
      <c r="D5" s="3">
        <v>0.76750000000000007</v>
      </c>
      <c r="E5" s="3">
        <f t="shared" ref="E5:E24" si="1">4.4268*D5</f>
        <v>3.3975690000000003</v>
      </c>
      <c r="F5" s="3">
        <v>0.52249999999999996</v>
      </c>
      <c r="G5" s="3">
        <f t="shared" ref="G5:G24" si="2">4.4268*F5</f>
        <v>2.3130029999999997</v>
      </c>
      <c r="J5">
        <v>2001</v>
      </c>
      <c r="K5">
        <v>1.3125</v>
      </c>
      <c r="L5" s="3">
        <f t="shared" ref="L5:L24" si="3">4.4268*K5</f>
        <v>5.8101750000000001</v>
      </c>
      <c r="M5" s="26">
        <f t="shared" si="0"/>
        <v>5.8101750000000001</v>
      </c>
      <c r="P5" s="11">
        <v>0.28000000000000003</v>
      </c>
      <c r="Q5" s="3">
        <f>4.4268*P5</f>
        <v>1.2395040000000002</v>
      </c>
      <c r="R5" s="11">
        <v>0.56999999999999995</v>
      </c>
      <c r="S5" s="3">
        <f>4.4268*R5</f>
        <v>2.5232759999999996</v>
      </c>
      <c r="V5" s="11">
        <v>0</v>
      </c>
      <c r="W5" s="11">
        <v>0.02</v>
      </c>
    </row>
    <row r="6" spans="2:23">
      <c r="C6" s="3">
        <f>4.4268*1.73425</f>
        <v>7.6771779000000002</v>
      </c>
      <c r="D6" s="3">
        <v>0.80053125000000014</v>
      </c>
      <c r="E6" s="3">
        <f t="shared" si="1"/>
        <v>3.5437917375000008</v>
      </c>
      <c r="F6" s="3">
        <v>0.783775</v>
      </c>
      <c r="G6" s="3">
        <f t="shared" si="2"/>
        <v>3.46961517</v>
      </c>
      <c r="J6">
        <v>2002</v>
      </c>
      <c r="K6">
        <v>1.1061854166666667</v>
      </c>
      <c r="L6" s="3">
        <f t="shared" si="3"/>
        <v>4.8968616025000005</v>
      </c>
      <c r="M6" s="26">
        <f t="shared" si="0"/>
        <v>4.8968616025000005</v>
      </c>
      <c r="P6" s="11">
        <v>0.38</v>
      </c>
      <c r="Q6" s="3">
        <f t="shared" ref="Q6:Q12" si="4">4.4268*P6</f>
        <v>1.6821840000000001</v>
      </c>
      <c r="R6" s="11">
        <v>0.8</v>
      </c>
      <c r="S6" s="3">
        <f t="shared" ref="S6:S10" si="5">4.4268*R6</f>
        <v>3.5414400000000001</v>
      </c>
      <c r="V6" s="11">
        <v>0.01</v>
      </c>
      <c r="W6" s="11">
        <v>0.04</v>
      </c>
    </row>
    <row r="7" spans="2:23">
      <c r="C7" s="3">
        <f>4.4268*1.76195</f>
        <v>7.7998002599999996</v>
      </c>
      <c r="D7" s="3">
        <v>3.1422000000000003</v>
      </c>
      <c r="E7" s="3">
        <f t="shared" si="1"/>
        <v>13.909890960000002</v>
      </c>
      <c r="F7" s="3">
        <v>0.48602499999999998</v>
      </c>
      <c r="G7" s="3">
        <f t="shared" si="2"/>
        <v>2.1515354699999998</v>
      </c>
      <c r="J7">
        <v>2003</v>
      </c>
      <c r="K7">
        <v>1.7967250000000001</v>
      </c>
      <c r="L7" s="3">
        <f t="shared" si="3"/>
        <v>7.9537422300000005</v>
      </c>
      <c r="M7" s="26">
        <f t="shared" si="0"/>
        <v>7.9537422300000005</v>
      </c>
      <c r="P7" s="11">
        <v>0.05</v>
      </c>
      <c r="Q7" s="3">
        <f t="shared" si="4"/>
        <v>0.22134000000000001</v>
      </c>
      <c r="R7" s="11">
        <v>0.85</v>
      </c>
      <c r="S7" s="3">
        <f t="shared" si="5"/>
        <v>3.7627799999999998</v>
      </c>
      <c r="V7" s="11">
        <v>0.01</v>
      </c>
      <c r="W7" s="11">
        <v>0.03</v>
      </c>
    </row>
    <row r="8" spans="2:23">
      <c r="C8" s="3">
        <f>4.4268*1.82006</f>
        <v>8.0570416080000005</v>
      </c>
      <c r="D8" s="3">
        <v>0.76462499999999989</v>
      </c>
      <c r="E8" s="3">
        <f t="shared" si="1"/>
        <v>3.3848419499999998</v>
      </c>
      <c r="F8" s="3">
        <v>0.81289500000000003</v>
      </c>
      <c r="G8" s="3">
        <f t="shared" si="2"/>
        <v>3.5985235860000002</v>
      </c>
      <c r="J8">
        <v>2004</v>
      </c>
      <c r="K8">
        <v>1.1325266666666667</v>
      </c>
      <c r="L8" s="3">
        <f t="shared" si="3"/>
        <v>5.0134690480000002</v>
      </c>
      <c r="M8" s="26">
        <f t="shared" si="0"/>
        <v>5.0134690480000002</v>
      </c>
      <c r="P8" s="11">
        <v>0.55100000000000005</v>
      </c>
      <c r="Q8" s="3">
        <f t="shared" si="4"/>
        <v>2.4391668000000002</v>
      </c>
      <c r="R8" s="11">
        <v>0.57999999999999996</v>
      </c>
      <c r="S8" s="3">
        <f t="shared" si="5"/>
        <v>2.5675439999999998</v>
      </c>
      <c r="V8" s="11">
        <v>0.01</v>
      </c>
      <c r="W8" s="11">
        <v>0.05</v>
      </c>
    </row>
    <row r="9" spans="2:23">
      <c r="C9" s="3">
        <f>4.4268*2.17401025</f>
        <v>9.6239085746999997</v>
      </c>
      <c r="D9" s="3">
        <v>1.5814632499999997</v>
      </c>
      <c r="E9" s="3">
        <f t="shared" si="1"/>
        <v>7.0008215150999984</v>
      </c>
      <c r="F9" s="3">
        <v>1.1186893333333334</v>
      </c>
      <c r="G9" s="3">
        <f t="shared" si="2"/>
        <v>4.9522139408000001</v>
      </c>
      <c r="J9">
        <v>2005</v>
      </c>
      <c r="K9">
        <v>1.6247209444444444</v>
      </c>
      <c r="L9" s="3">
        <f t="shared" si="3"/>
        <v>7.1923146768666664</v>
      </c>
      <c r="M9" s="26">
        <f t="shared" si="0"/>
        <v>7.1923146768666655</v>
      </c>
      <c r="P9" s="22">
        <v>0.43</v>
      </c>
      <c r="Q9" s="3">
        <f t="shared" si="4"/>
        <v>1.903524</v>
      </c>
      <c r="R9" s="22">
        <v>0.67</v>
      </c>
      <c r="S9" s="3">
        <f t="shared" si="5"/>
        <v>2.9659560000000003</v>
      </c>
      <c r="V9" s="21">
        <v>5.0000000000000001E-3</v>
      </c>
      <c r="W9" s="21">
        <v>3.4000000000000002E-2</v>
      </c>
    </row>
    <row r="10" spans="2:23">
      <c r="C10" s="3">
        <f>4.4268*2.36695</f>
        <v>10.47801426</v>
      </c>
      <c r="D10" s="3">
        <v>1.801186895833333</v>
      </c>
      <c r="E10" s="3">
        <f t="shared" si="1"/>
        <v>7.9734941504749983</v>
      </c>
      <c r="F10" s="3">
        <v>1.3727975833333335</v>
      </c>
      <c r="G10" s="3">
        <f t="shared" si="2"/>
        <v>6.0771003419000005</v>
      </c>
      <c r="J10">
        <v>2006</v>
      </c>
      <c r="K10">
        <v>1.8469781597222219</v>
      </c>
      <c r="L10" s="3">
        <f t="shared" si="3"/>
        <v>8.1762029174583315</v>
      </c>
      <c r="M10" s="26">
        <f t="shared" si="0"/>
        <v>8.1762029174583333</v>
      </c>
      <c r="P10" s="22"/>
      <c r="Q10" s="3">
        <v>1.4370787242</v>
      </c>
      <c r="R10" s="22">
        <v>0.45</v>
      </c>
      <c r="S10" s="3">
        <f t="shared" si="5"/>
        <v>1.9920600000000002</v>
      </c>
      <c r="V10" s="21">
        <v>7.0000000000000001E-3</v>
      </c>
      <c r="W10" s="21">
        <v>5.8999999999999997E-2</v>
      </c>
    </row>
    <row r="11" spans="2:23">
      <c r="C11" s="3">
        <f>4.4268*2.08297454545455</f>
        <v>9.2209117178182023</v>
      </c>
      <c r="D11" s="3">
        <v>1.6894397163825756</v>
      </c>
      <c r="E11" s="3">
        <f t="shared" si="1"/>
        <v>7.4788117364823856</v>
      </c>
      <c r="F11" s="3">
        <v>1.2276380321969698</v>
      </c>
      <c r="G11" s="3">
        <f t="shared" si="2"/>
        <v>5.4345080409295461</v>
      </c>
      <c r="J11">
        <v>2007</v>
      </c>
      <c r="K11">
        <v>1.6666840980113637</v>
      </c>
      <c r="L11" s="3">
        <f t="shared" si="3"/>
        <v>7.3780771650767054</v>
      </c>
      <c r="M11" s="26">
        <f t="shared" si="0"/>
        <v>7.3780771650767116</v>
      </c>
      <c r="P11" s="22">
        <v>0.21926300000000001</v>
      </c>
      <c r="Q11" s="3">
        <f t="shared" si="4"/>
        <v>0.9706334484000001</v>
      </c>
      <c r="R11" s="22"/>
      <c r="S11" s="3">
        <v>1.9920600000000002</v>
      </c>
      <c r="V11" s="21">
        <f>(V10+V12)/2</f>
        <v>1.8200000000000001E-2</v>
      </c>
      <c r="W11" s="21">
        <v>4.3999999999999997E-2</v>
      </c>
    </row>
    <row r="12" spans="2:23">
      <c r="C12" s="3">
        <f>4.4268*2.27356212121212</f>
        <v>10.064604798181813</v>
      </c>
      <c r="D12" s="3">
        <v>1.8656064568734219</v>
      </c>
      <c r="E12" s="3">
        <f t="shared" si="1"/>
        <v>8.2586666632872632</v>
      </c>
      <c r="F12" s="3">
        <v>1.278204962594697</v>
      </c>
      <c r="G12" s="3">
        <f t="shared" si="2"/>
        <v>5.6583577284142041</v>
      </c>
      <c r="J12">
        <v>2008</v>
      </c>
      <c r="K12">
        <v>1.8057911802267468</v>
      </c>
      <c r="L12" s="3">
        <f t="shared" si="3"/>
        <v>7.9938763966277628</v>
      </c>
      <c r="M12" s="26">
        <f t="shared" si="0"/>
        <v>7.9938763966277593</v>
      </c>
      <c r="P12" s="22">
        <v>0.27252449305555554</v>
      </c>
      <c r="Q12" s="3">
        <f t="shared" si="4"/>
        <v>1.2064114258583334</v>
      </c>
      <c r="R12" s="22"/>
      <c r="S12" s="3">
        <v>1.9920600000000002</v>
      </c>
      <c r="V12" s="21">
        <v>2.9399999999999999E-2</v>
      </c>
      <c r="W12" s="21">
        <v>4.5240000000000002E-2</v>
      </c>
    </row>
    <row r="13" spans="2:23">
      <c r="C13" s="3">
        <f>4.4628*1.84654545454545</f>
        <v>8.2407630545454342</v>
      </c>
      <c r="D13" s="3">
        <v>1.6884250990668404</v>
      </c>
      <c r="E13" s="3">
        <f t="shared" si="1"/>
        <v>7.4743202285490886</v>
      </c>
      <c r="F13" s="3">
        <v>1.3459906345880683</v>
      </c>
      <c r="G13" s="3">
        <f t="shared" si="2"/>
        <v>5.9584313411944612</v>
      </c>
      <c r="J13">
        <v>2009</v>
      </c>
      <c r="K13">
        <v>1.6269870627334544</v>
      </c>
      <c r="L13" s="3">
        <f t="shared" si="3"/>
        <v>7.2023463293084564</v>
      </c>
      <c r="M13" s="26">
        <f t="shared" si="0"/>
        <v>7.224504874762995</v>
      </c>
      <c r="V13" s="21">
        <v>1.0226195833333333E-2</v>
      </c>
      <c r="W13" s="21">
        <v>5.0641979166666677E-2</v>
      </c>
    </row>
    <row r="14" spans="2:23">
      <c r="C14" s="5">
        <f>4.44268*1.4911</f>
        <v>6.6244801480000008</v>
      </c>
      <c r="D14" s="5">
        <v>1.1714166666666668</v>
      </c>
      <c r="E14" s="3">
        <f t="shared" si="1"/>
        <v>5.1856273000000002</v>
      </c>
      <c r="F14" s="5">
        <v>1.1353791666666666</v>
      </c>
      <c r="G14" s="3">
        <f t="shared" si="2"/>
        <v>5.026096495</v>
      </c>
      <c r="J14">
        <v>2010</v>
      </c>
      <c r="K14">
        <v>1.2659652777777777</v>
      </c>
      <c r="L14" s="3">
        <f t="shared" si="3"/>
        <v>5.6041750916666659</v>
      </c>
      <c r="M14" s="26">
        <f t="shared" si="0"/>
        <v>5.612067981</v>
      </c>
      <c r="V14" s="21">
        <v>7.1326250000000001E-3</v>
      </c>
      <c r="W14" s="21">
        <v>8.9150285714285724E-2</v>
      </c>
    </row>
    <row r="15" spans="2:23">
      <c r="C15" s="3">
        <f>4.4268*1.7</f>
        <v>7.5255599999999996</v>
      </c>
      <c r="D15" s="3">
        <v>0.98</v>
      </c>
      <c r="E15" s="3">
        <f t="shared" si="1"/>
        <v>4.3382639999999997</v>
      </c>
      <c r="F15" s="3">
        <v>1.17</v>
      </c>
      <c r="G15" s="3">
        <f t="shared" si="2"/>
        <v>5.1793559999999994</v>
      </c>
      <c r="J15">
        <v>2011</v>
      </c>
      <c r="K15">
        <v>1.2833333333333332</v>
      </c>
      <c r="L15" s="3">
        <f t="shared" si="3"/>
        <v>5.6810599999999996</v>
      </c>
      <c r="M15" s="26">
        <f t="shared" si="0"/>
        <v>5.6810599999999996</v>
      </c>
      <c r="P15">
        <f>(Q9+Q11)/2</f>
        <v>1.4370787242</v>
      </c>
      <c r="R15">
        <f>S10+(S10-S12)/3</f>
        <v>1.9920600000000002</v>
      </c>
      <c r="V15" s="21">
        <v>7.0016406249999996E-3</v>
      </c>
      <c r="W15" s="21"/>
    </row>
    <row r="16" spans="2:23">
      <c r="C16" s="3">
        <f>4.4268*1.62559814814815</f>
        <v>7.196197882222231</v>
      </c>
      <c r="D16" s="3">
        <v>0.878</v>
      </c>
      <c r="E16" s="3">
        <f t="shared" si="1"/>
        <v>3.8867304000000003</v>
      </c>
      <c r="F16" s="3">
        <v>0.96888392857143002</v>
      </c>
      <c r="G16" s="3">
        <f t="shared" si="2"/>
        <v>4.2890553750000064</v>
      </c>
      <c r="J16">
        <v>2012</v>
      </c>
      <c r="K16">
        <v>5.1239945524074129</v>
      </c>
      <c r="L16" s="3">
        <f t="shared" si="3"/>
        <v>22.682899084597135</v>
      </c>
      <c r="M16" s="26">
        <f>AVERAGE(C16,E16,G17)</f>
        <v>4.9143232107407435</v>
      </c>
      <c r="V16" s="21">
        <v>5.9760000000000004E-3</v>
      </c>
      <c r="W16" s="21"/>
    </row>
    <row r="17" spans="2:23">
      <c r="C17" s="3">
        <f>4.4268*1.43240277777778</f>
        <v>6.3409606166666759</v>
      </c>
      <c r="D17" s="3">
        <v>0.75775000000000003</v>
      </c>
      <c r="E17" s="3">
        <f t="shared" si="1"/>
        <v>3.3544077000000003</v>
      </c>
      <c r="F17" s="3">
        <v>0.8267916666666667</v>
      </c>
      <c r="G17" s="3">
        <f t="shared" si="2"/>
        <v>3.6600413500000002</v>
      </c>
      <c r="J17">
        <v>2013</v>
      </c>
      <c r="K17">
        <v>4.4518032222222255</v>
      </c>
      <c r="L17" s="3">
        <f t="shared" si="3"/>
        <v>19.707242504133347</v>
      </c>
      <c r="M17" s="26">
        <f>AVERAGE(C17,E17,G18)</f>
        <v>3.8721787588888925</v>
      </c>
      <c r="P17" s="27">
        <v>0.32500000000000001</v>
      </c>
      <c r="Q17" s="3">
        <f>4.4268*P17</f>
        <v>1.4387100000000002</v>
      </c>
      <c r="V17" s="21">
        <v>1.276E-3</v>
      </c>
      <c r="W17" s="21"/>
    </row>
    <row r="18" spans="2:23">
      <c r="B18" s="3">
        <v>1.2519523809523809</v>
      </c>
      <c r="C18" s="3">
        <f>4.4268*B18</f>
        <v>5.5421427999999997</v>
      </c>
      <c r="D18" s="3">
        <v>0.29277678571428567</v>
      </c>
      <c r="E18" s="3">
        <f t="shared" si="1"/>
        <v>1.2960642749999998</v>
      </c>
      <c r="F18" s="3">
        <v>0.43398571428571431</v>
      </c>
      <c r="G18" s="3">
        <f t="shared" si="2"/>
        <v>1.9211679600000002</v>
      </c>
      <c r="J18">
        <v>2014</v>
      </c>
      <c r="K18">
        <v>0.65957162698412697</v>
      </c>
      <c r="L18" s="3">
        <f t="shared" si="3"/>
        <v>2.9197916783333335</v>
      </c>
      <c r="M18" s="26">
        <f>AVERAGE(C18,E18,G18)</f>
        <v>2.9197916783333331</v>
      </c>
      <c r="V18" s="21">
        <v>2.3070291666666666E-2</v>
      </c>
      <c r="W18" s="21">
        <v>3.5904666666666668E-2</v>
      </c>
    </row>
    <row r="19" spans="2:23">
      <c r="B19" s="3">
        <v>1.5969</v>
      </c>
      <c r="C19" s="3">
        <f t="shared" ref="C19:C24" si="6">4.4268*B19</f>
        <v>7.0691569200000002</v>
      </c>
      <c r="D19" s="3">
        <v>0.91828333333333334</v>
      </c>
      <c r="E19" s="3">
        <f t="shared" si="1"/>
        <v>4.0650566599999998</v>
      </c>
      <c r="F19" s="3">
        <v>0.90215000000000001</v>
      </c>
      <c r="G19" s="3">
        <f t="shared" si="2"/>
        <v>3.9936376199999999</v>
      </c>
      <c r="J19">
        <v>2015</v>
      </c>
      <c r="K19">
        <v>1.1391111111111112</v>
      </c>
      <c r="L19" s="3">
        <f t="shared" si="3"/>
        <v>5.0426170666666668</v>
      </c>
      <c r="M19" s="26">
        <f t="shared" ref="M19:M24" si="7">AVERAGE(C19,E19,G19)</f>
        <v>5.0426170666666668</v>
      </c>
      <c r="V19" s="21">
        <v>2.5090833333333337E-4</v>
      </c>
      <c r="W19" s="21">
        <v>2.8539093189102558E-2</v>
      </c>
    </row>
    <row r="20" spans="2:23">
      <c r="B20" s="3">
        <v>1.2710555555555556</v>
      </c>
      <c r="C20" s="3">
        <f t="shared" si="6"/>
        <v>5.6267087333333334</v>
      </c>
      <c r="D20" s="3">
        <v>0.90962750000000003</v>
      </c>
      <c r="E20" s="3">
        <f t="shared" si="1"/>
        <v>4.0267390170000006</v>
      </c>
      <c r="F20" s="3">
        <v>0.88617083333333335</v>
      </c>
      <c r="G20" s="3">
        <f t="shared" si="2"/>
        <v>3.9229010450000001</v>
      </c>
      <c r="J20">
        <v>2016</v>
      </c>
      <c r="K20">
        <v>1.0222846296296295</v>
      </c>
      <c r="L20" s="3">
        <f t="shared" si="3"/>
        <v>4.5254495984444443</v>
      </c>
      <c r="M20" s="26">
        <f t="shared" si="7"/>
        <v>4.5254495984444452</v>
      </c>
      <c r="V20" s="21"/>
      <c r="W20" s="21">
        <v>1.9372095656565655E-2</v>
      </c>
    </row>
    <row r="21" spans="2:23">
      <c r="B21" s="24">
        <v>1.6943939393939393</v>
      </c>
      <c r="C21" s="3">
        <f t="shared" si="6"/>
        <v>7.5007430909090909</v>
      </c>
      <c r="D21" s="24">
        <v>1.1726420454545456</v>
      </c>
      <c r="E21" s="3">
        <f t="shared" si="1"/>
        <v>5.1910518068181828</v>
      </c>
      <c r="F21" s="24">
        <v>0.78636363636363638</v>
      </c>
      <c r="G21" s="3">
        <f t="shared" si="2"/>
        <v>3.4810745454545455</v>
      </c>
      <c r="J21">
        <v>2017</v>
      </c>
      <c r="K21">
        <v>1.2177998737373736</v>
      </c>
      <c r="L21" s="3">
        <f t="shared" si="3"/>
        <v>5.3909564810606057</v>
      </c>
      <c r="M21" s="26">
        <f t="shared" si="7"/>
        <v>5.3909564810606065</v>
      </c>
      <c r="V21" s="21"/>
      <c r="W21" s="21">
        <v>2.6466120370370372E-2</v>
      </c>
    </row>
    <row r="22" spans="2:23">
      <c r="B22" s="24">
        <v>2.5941515151515149</v>
      </c>
      <c r="C22" s="3">
        <f t="shared" si="6"/>
        <v>11.483789927272726</v>
      </c>
      <c r="D22" s="24">
        <v>1.3464499999999999</v>
      </c>
      <c r="E22" s="3">
        <f t="shared" si="1"/>
        <v>5.9604648600000001</v>
      </c>
      <c r="F22" s="24">
        <v>1.0120654545454544</v>
      </c>
      <c r="G22" s="3">
        <f t="shared" si="2"/>
        <v>4.4802113541818178</v>
      </c>
      <c r="J22">
        <v>2018</v>
      </c>
      <c r="K22">
        <v>1.6508889898989896</v>
      </c>
      <c r="L22" s="3">
        <f t="shared" si="3"/>
        <v>7.3081553804848474</v>
      </c>
      <c r="M22" s="26">
        <f t="shared" si="7"/>
        <v>7.3081553804848483</v>
      </c>
    </row>
    <row r="23" spans="2:23">
      <c r="B23" s="24">
        <v>1.6237833333333336</v>
      </c>
      <c r="C23" s="3">
        <f t="shared" si="6"/>
        <v>7.188164060000001</v>
      </c>
      <c r="D23" s="24">
        <v>1.2927500000000001</v>
      </c>
      <c r="E23" s="3">
        <f t="shared" si="1"/>
        <v>5.7227456999999999</v>
      </c>
      <c r="F23" s="24">
        <v>0.70585000000000009</v>
      </c>
      <c r="G23" s="3">
        <f t="shared" si="2"/>
        <v>3.1246567800000005</v>
      </c>
      <c r="J23">
        <v>2019</v>
      </c>
      <c r="K23">
        <v>1.2074611111111111</v>
      </c>
      <c r="L23" s="3">
        <f t="shared" si="3"/>
        <v>5.3451888466666668</v>
      </c>
      <c r="M23" s="26">
        <f t="shared" si="7"/>
        <v>5.3451888466666668</v>
      </c>
    </row>
    <row r="24" spans="2:23">
      <c r="B24" s="24">
        <v>0.85458333333333336</v>
      </c>
      <c r="C24" s="3">
        <f t="shared" si="6"/>
        <v>3.7830695000000003</v>
      </c>
      <c r="D24" s="24">
        <v>0.74749250000000012</v>
      </c>
      <c r="E24" s="3">
        <f t="shared" si="1"/>
        <v>3.3089997990000004</v>
      </c>
      <c r="F24" s="24">
        <v>0.71572999999999998</v>
      </c>
      <c r="G24" s="3">
        <f t="shared" si="2"/>
        <v>3.1683935640000001</v>
      </c>
      <c r="J24">
        <v>2020</v>
      </c>
      <c r="K24">
        <v>0.77260194444444441</v>
      </c>
      <c r="L24" s="3">
        <f t="shared" si="3"/>
        <v>3.4201542876666666</v>
      </c>
      <c r="M24" s="26">
        <f t="shared" si="7"/>
        <v>3.4201542876666671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020</vt:lpstr>
      <vt:lpstr>Sheet1</vt:lpstr>
    </vt:vector>
  </TitlesOfParts>
  <Company>Microline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</dc:creator>
  <cp:lastModifiedBy>Azemine Shakiri</cp:lastModifiedBy>
  <cp:lastPrinted>2006-05-30T14:48:49Z</cp:lastPrinted>
  <dcterms:created xsi:type="dcterms:W3CDTF">2006-05-11T15:32:30Z</dcterms:created>
  <dcterms:modified xsi:type="dcterms:W3CDTF">2024-07-26T11:35:28Z</dcterms:modified>
</cp:coreProperties>
</file>